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ИЕМ, 2017\на сайт\Итоги приемной кампании 2016 года\"/>
    </mc:Choice>
  </mc:AlternateContent>
  <bookViews>
    <workbookView xWindow="480" yWindow="120" windowWidth="15135" windowHeight="12615" tabRatio="757"/>
  </bookViews>
  <sheets>
    <sheet name="ЗАОЧКА бюджет" sheetId="8" r:id="rId1"/>
    <sheet name="заочка внебюджет" sheetId="10" r:id="rId2"/>
  </sheets>
  <calcPr calcId="152511"/>
</workbook>
</file>

<file path=xl/calcChain.xml><?xml version="1.0" encoding="utf-8"?>
<calcChain xmlns="http://schemas.openxmlformats.org/spreadsheetml/2006/main">
  <c r="L37" i="8" l="1"/>
  <c r="O33" i="10" l="1"/>
  <c r="G17" i="10"/>
  <c r="G45" i="10" l="1"/>
  <c r="G41" i="10"/>
  <c r="G39" i="10"/>
  <c r="G37" i="10"/>
  <c r="G35" i="10"/>
  <c r="G33" i="10"/>
  <c r="G31" i="10"/>
  <c r="G29" i="10"/>
  <c r="G25" i="10"/>
  <c r="G26" i="10"/>
  <c r="G24" i="10"/>
  <c r="G22" i="10"/>
  <c r="G20" i="10"/>
  <c r="G9" i="10"/>
  <c r="G10" i="10"/>
  <c r="G11" i="10"/>
  <c r="G12" i="10"/>
  <c r="G13" i="10"/>
  <c r="G14" i="10"/>
  <c r="G15" i="10"/>
  <c r="G16" i="10"/>
  <c r="G8" i="10"/>
  <c r="F27" i="10" l="1"/>
  <c r="I27" i="10"/>
  <c r="J27" i="10"/>
  <c r="L27" i="10"/>
  <c r="M27" i="10"/>
  <c r="R46" i="10"/>
  <c r="O45" i="10"/>
  <c r="K45" i="10"/>
  <c r="K41" i="10"/>
  <c r="H41" i="10"/>
  <c r="O39" i="10"/>
  <c r="H39" i="10"/>
  <c r="K39" i="10"/>
  <c r="O35" i="10"/>
  <c r="K35" i="10"/>
  <c r="H35" i="10"/>
  <c r="K33" i="10"/>
  <c r="H33" i="10"/>
  <c r="K29" i="10"/>
  <c r="H29" i="10"/>
  <c r="V27" i="10"/>
  <c r="T27" i="10"/>
  <c r="K25" i="10"/>
  <c r="K26" i="10"/>
  <c r="H26" i="10"/>
  <c r="H25" i="10"/>
  <c r="H24" i="10"/>
  <c r="K24" i="10"/>
  <c r="K22" i="10"/>
  <c r="H22" i="10"/>
  <c r="O20" i="10"/>
  <c r="K11" i="10"/>
  <c r="K12" i="10"/>
  <c r="K15" i="10"/>
  <c r="K17" i="10"/>
  <c r="O10" i="10"/>
  <c r="K10" i="10"/>
  <c r="H10" i="10"/>
  <c r="K8" i="10"/>
  <c r="H8" i="10"/>
  <c r="H27" i="10" l="1"/>
  <c r="K27" i="10"/>
  <c r="O9" i="10"/>
  <c r="AI16" i="8" l="1"/>
  <c r="AC44" i="8"/>
  <c r="W44" i="8"/>
  <c r="P37" i="8"/>
  <c r="S37" i="8"/>
  <c r="V33" i="8" l="1"/>
  <c r="S33" i="8"/>
  <c r="P33" i="8"/>
  <c r="V31" i="8"/>
  <c r="S31" i="8"/>
  <c r="Y41" i="8"/>
  <c r="P29" i="8" l="1"/>
  <c r="S29" i="8"/>
  <c r="Q25" i="8" l="1"/>
  <c r="T25" i="8"/>
  <c r="U25" i="8"/>
  <c r="AK25" i="8"/>
  <c r="S23" i="8"/>
  <c r="P23" i="8"/>
  <c r="P24" i="8"/>
  <c r="S24" i="8"/>
  <c r="D27" i="10" l="1"/>
  <c r="H31" i="10" l="1"/>
  <c r="K31" i="10"/>
  <c r="E18" i="10" l="1"/>
  <c r="F18" i="10"/>
  <c r="F46" i="10" s="1"/>
  <c r="I18" i="10"/>
  <c r="I46" i="10" s="1"/>
  <c r="J18" i="10"/>
  <c r="J46" i="10" s="1"/>
  <c r="L18" i="10"/>
  <c r="L46" i="10" s="1"/>
  <c r="M18" i="10"/>
  <c r="M46" i="10" s="1"/>
  <c r="N18" i="10"/>
  <c r="N46" i="10" s="1"/>
  <c r="O18" i="10"/>
  <c r="O46" i="10" s="1"/>
  <c r="P18" i="10"/>
  <c r="P46" i="10" s="1"/>
  <c r="Q18" i="10"/>
  <c r="Q46" i="10" s="1"/>
  <c r="S18" i="10"/>
  <c r="S46" i="10" s="1"/>
  <c r="T18" i="10"/>
  <c r="T46" i="10" s="1"/>
  <c r="U18" i="10"/>
  <c r="U46" i="10" s="1"/>
  <c r="V18" i="10"/>
  <c r="V46" i="10" s="1"/>
  <c r="D18" i="10"/>
  <c r="D46" i="10" s="1"/>
  <c r="G18" i="10" l="1"/>
  <c r="Q16" i="8"/>
  <c r="Q44" i="8" s="1"/>
  <c r="R16" i="8"/>
  <c r="R44" i="8" s="1"/>
  <c r="T16" i="8"/>
  <c r="T44" i="8" s="1"/>
  <c r="U16" i="8"/>
  <c r="U44" i="8" s="1"/>
  <c r="X16" i="8"/>
  <c r="X44" i="8" s="1"/>
  <c r="Z16" i="8"/>
  <c r="AA16" i="8"/>
  <c r="AD16" i="8"/>
  <c r="AD44" i="8" s="1"/>
  <c r="AE16" i="8"/>
  <c r="AE44" i="8" s="1"/>
  <c r="AF16" i="8"/>
  <c r="AF44" i="8" s="1"/>
  <c r="AH16" i="8"/>
  <c r="AJ16" i="8"/>
  <c r="AK16" i="8"/>
  <c r="AK44" i="8" s="1"/>
  <c r="AJ44" i="8" l="1"/>
  <c r="S22" i="8"/>
  <c r="S25" i="8" s="1"/>
  <c r="P22" i="8"/>
  <c r="P25" i="8" s="1"/>
  <c r="V20" i="8" l="1"/>
  <c r="P20" i="8"/>
  <c r="S20" i="8"/>
  <c r="V10" i="8" l="1"/>
  <c r="V16" i="8" s="1"/>
  <c r="V44" i="8" s="1"/>
  <c r="P9" i="8" l="1"/>
  <c r="P10" i="8"/>
  <c r="P11" i="8"/>
  <c r="P12" i="8"/>
  <c r="P13" i="8"/>
  <c r="P14" i="8"/>
  <c r="P15" i="8"/>
  <c r="S9" i="8"/>
  <c r="S10" i="8"/>
  <c r="S11" i="8"/>
  <c r="S12" i="8"/>
  <c r="S13" i="8"/>
  <c r="S14" i="8"/>
  <c r="S15" i="8"/>
  <c r="S8" i="8"/>
  <c r="S16" i="8" l="1"/>
  <c r="E27" i="10"/>
  <c r="E46" i="10" s="1"/>
  <c r="K20" i="10"/>
  <c r="H20" i="10"/>
  <c r="H17" i="10"/>
  <c r="H16" i="10"/>
  <c r="H15" i="10"/>
  <c r="H13" i="10"/>
  <c r="H12" i="10"/>
  <c r="H11" i="10"/>
  <c r="H9" i="10"/>
  <c r="G27" i="10" l="1"/>
  <c r="G46" i="10" s="1"/>
  <c r="K18" i="10"/>
  <c r="K46" i="10" s="1"/>
  <c r="H18" i="10"/>
  <c r="H46" i="10" s="1"/>
  <c r="I16" i="8" l="1"/>
  <c r="I44" i="8" s="1"/>
  <c r="O9" i="8" l="1"/>
  <c r="O16" i="8" s="1"/>
  <c r="S18" i="8" l="1"/>
  <c r="S44" i="8" s="1"/>
  <c r="P18" i="8"/>
  <c r="K16" i="8" l="1"/>
  <c r="H25" i="8" l="1"/>
  <c r="D25" i="8" l="1"/>
  <c r="P56" i="8" l="1"/>
  <c r="P8" i="8"/>
  <c r="P16" i="8" l="1"/>
  <c r="P44" i="8" s="1"/>
  <c r="AA44" i="8" l="1"/>
  <c r="Z44" i="8" l="1"/>
  <c r="K44" i="8"/>
  <c r="N16" i="8" l="1"/>
  <c r="M25" i="8" l="1"/>
  <c r="J16" i="8"/>
  <c r="M16" i="8"/>
  <c r="O45" i="8" l="1"/>
  <c r="T45" i="8"/>
  <c r="M44" i="8"/>
  <c r="H16" i="8"/>
  <c r="H44" i="8" s="1"/>
  <c r="AI25" i="8"/>
  <c r="E16" i="8"/>
  <c r="F16" i="8"/>
  <c r="G16" i="8"/>
  <c r="AI44" i="8" l="1"/>
  <c r="AA50" i="8"/>
  <c r="AA49" i="8"/>
  <c r="D16" i="8"/>
  <c r="D44" i="8" s="1"/>
  <c r="E25" i="8"/>
  <c r="E44" i="8" s="1"/>
  <c r="F25" i="8"/>
  <c r="F44" i="8" s="1"/>
  <c r="G25" i="8"/>
  <c r="G44" i="8" s="1"/>
  <c r="J25" i="8"/>
  <c r="J44" i="8" s="1"/>
  <c r="AA46" i="8" l="1"/>
  <c r="AA51" i="8" s="1"/>
  <c r="D45" i="8"/>
</calcChain>
</file>

<file path=xl/sharedStrings.xml><?xml version="1.0" encoding="utf-8"?>
<sst xmlns="http://schemas.openxmlformats.org/spreadsheetml/2006/main" count="152" uniqueCount="71">
  <si>
    <t>Социальная работа</t>
  </si>
  <si>
    <t>Управление персоналом</t>
  </si>
  <si>
    <t xml:space="preserve">итого </t>
  </si>
  <si>
    <t>Дошкольное образование</t>
  </si>
  <si>
    <t xml:space="preserve">Математика </t>
  </si>
  <si>
    <t xml:space="preserve">Технология </t>
  </si>
  <si>
    <t xml:space="preserve">Начальное образование </t>
  </si>
  <si>
    <t>Физическая культура</t>
  </si>
  <si>
    <t>Психология образования</t>
  </si>
  <si>
    <t>Декоративно-прикладное искусство и дизайн</t>
  </si>
  <si>
    <t>Специальное (дефектологическое) образование</t>
  </si>
  <si>
    <t>Сервис и эксплуатация автомобильного транспорта</t>
  </si>
  <si>
    <t>Теология</t>
  </si>
  <si>
    <t>Психолого-педагогическое образование</t>
  </si>
  <si>
    <t>Профессиональное обучение</t>
  </si>
  <si>
    <t>Педагогическое образование</t>
  </si>
  <si>
    <t>Логопедия</t>
  </si>
  <si>
    <t>БЮДЖЕТНЫЕ МЕСТА</t>
  </si>
  <si>
    <t>План приема</t>
  </si>
  <si>
    <t>География</t>
  </si>
  <si>
    <t>История</t>
  </si>
  <si>
    <t>СПО</t>
  </si>
  <si>
    <t>НПО</t>
  </si>
  <si>
    <t>Информатика</t>
  </si>
  <si>
    <t>Целевой прием</t>
  </si>
  <si>
    <t>Льготные категории</t>
  </si>
  <si>
    <t xml:space="preserve">Юриспруденция </t>
  </si>
  <si>
    <t>Журналистика</t>
  </si>
  <si>
    <t>Организация работы с молодежью</t>
  </si>
  <si>
    <t>Социально-культурная деятельность</t>
  </si>
  <si>
    <t>НАПРАВЛЕНИЯ ПОДГОТОВКИ 
/ПРОГРАММЫ</t>
  </si>
  <si>
    <t>Педагогическое образование (2 профиля подготовки)</t>
  </si>
  <si>
    <t>Зачисленно</t>
  </si>
  <si>
    <t>Средний балл ЕГЭ</t>
  </si>
  <si>
    <t>Сдавали ЕГЭ</t>
  </si>
  <si>
    <t>Сдавали ЕГЭ+ВИ</t>
  </si>
  <si>
    <t>Сдавали ВИ</t>
  </si>
  <si>
    <t>Категории зачисленных</t>
  </si>
  <si>
    <t>СОШ</t>
  </si>
  <si>
    <t>БЮДЖЕТНЫЕ МЕСТА
общий конкурс</t>
  </si>
  <si>
    <t>другие года</t>
  </si>
  <si>
    <t>Сирота</t>
  </si>
  <si>
    <t>Льгота</t>
  </si>
  <si>
    <t>Общий конкурс</t>
  </si>
  <si>
    <t>Средний балл ЕГЭ+ВИ</t>
  </si>
  <si>
    <t>итого</t>
  </si>
  <si>
    <t>егэ</t>
  </si>
  <si>
    <t>ви</t>
  </si>
  <si>
    <t>ви+егэ</t>
  </si>
  <si>
    <t>проходной балл</t>
  </si>
  <si>
    <t xml:space="preserve">Технология и организация ресторанного сервиса </t>
  </si>
  <si>
    <r>
      <t xml:space="preserve"> </t>
    </r>
    <r>
      <rPr>
        <b/>
        <sz val="16"/>
        <rFont val="Times New Roman"/>
        <family val="1"/>
        <charset val="204"/>
      </rPr>
      <t>Русский язык.Литература</t>
    </r>
  </si>
  <si>
    <t>в том числе</t>
  </si>
  <si>
    <t>ВНЕБЮДЖЕТНЫЕ МЕСТА</t>
  </si>
  <si>
    <t>Ветеран боевых действий</t>
  </si>
  <si>
    <t>Инвалид с детства</t>
  </si>
  <si>
    <t>Инвалид 1-2 группа</t>
  </si>
  <si>
    <t>ВО</t>
  </si>
  <si>
    <t>ВНЕБЮДЖЕТНЫЕ МЕСТА
30.09.2016</t>
  </si>
  <si>
    <t>ВНЕБЮДЖЕТНЫЕ МЕСТА
21.09.2016</t>
  </si>
  <si>
    <t>Биология</t>
  </si>
  <si>
    <t>Биолого-медицинская безопасность</t>
  </si>
  <si>
    <t>Иностранный язык</t>
  </si>
  <si>
    <t>60.5</t>
  </si>
  <si>
    <t>46.3</t>
  </si>
  <si>
    <t>ПОСТАНОВКА И ПРОДЮСИРОВАНИЕ КУЛЬТУРНО-ДОСУГОВЫХ ПРОГРАММ</t>
  </si>
  <si>
    <t>Зачисление 
ЗАОЧНАЯ ФОРМА ОБУЧЕНИЯ (бакалавриат) 2016
 (ВНЕБЮДЖЕТ)</t>
  </si>
  <si>
    <t>НПО
другие года</t>
  </si>
  <si>
    <t>проходной
 балл</t>
  </si>
  <si>
    <r>
      <t xml:space="preserve"> </t>
    </r>
    <r>
      <rPr>
        <b/>
        <sz val="18"/>
        <rFont val="Times New Roman"/>
        <family val="1"/>
        <charset val="204"/>
      </rPr>
      <t>Русский язык.Литература</t>
    </r>
  </si>
  <si>
    <t>Зачисление 
ЗАОЧНАЯ ФОРМА ОБУЧЕНИЯ (бакалавриат)
(БЮДЖЕТ)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</si>
</sst>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Arial"/>
      <family val="2"/>
      <charset val="204"/>
    </font>
    <font>
      <b/>
      <i/>
      <sz val="20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/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/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abSelected="1" view="pageBreakPreview" zoomScale="40" zoomScaleNormal="100" zoomScaleSheetLayoutView="40" workbookViewId="0">
      <selection activeCell="K13" sqref="K13"/>
    </sheetView>
  </sheetViews>
  <sheetFormatPr defaultRowHeight="12.75" x14ac:dyDescent="0.2"/>
  <cols>
    <col min="1" max="2" width="9.140625" style="1"/>
    <col min="3" max="3" width="65.7109375" style="1" customWidth="1"/>
    <col min="4" max="4" width="22.140625" style="1" customWidth="1"/>
    <col min="5" max="5" width="22.28515625" style="1" customWidth="1"/>
    <col min="6" max="6" width="18.140625" style="1" customWidth="1"/>
    <col min="7" max="7" width="14.5703125" style="1" customWidth="1"/>
    <col min="8" max="8" width="17.42578125" style="1" customWidth="1"/>
    <col min="9" max="9" width="18.7109375" style="1" customWidth="1"/>
    <col min="10" max="10" width="13.28515625" style="1" customWidth="1"/>
    <col min="11" max="11" width="18.7109375" style="1" customWidth="1"/>
    <col min="12" max="12" width="21.85546875" style="1" customWidth="1"/>
    <col min="13" max="13" width="17" style="1" customWidth="1"/>
    <col min="14" max="14" width="13.42578125" style="1" customWidth="1"/>
    <col min="15" max="15" width="19.140625" style="1" customWidth="1"/>
    <col min="16" max="16" width="17" style="1" customWidth="1"/>
    <col min="17" max="17" width="16.7109375" style="1" customWidth="1"/>
    <col min="18" max="18" width="17.42578125" style="1" customWidth="1"/>
    <col min="19" max="19" width="16.85546875" style="1" customWidth="1"/>
    <col min="20" max="20" width="9.85546875" style="1" customWidth="1"/>
    <col min="21" max="21" width="14.5703125" style="1" customWidth="1"/>
    <col min="22" max="22" width="8.7109375" style="1" customWidth="1"/>
    <col min="23" max="23" width="14.5703125" style="1" customWidth="1"/>
    <col min="24" max="24" width="17.42578125" style="1" customWidth="1"/>
    <col min="25" max="25" width="16.140625" style="1" customWidth="1"/>
    <col min="26" max="26" width="11.7109375" style="1" customWidth="1"/>
    <col min="27" max="27" width="16.42578125" style="1" customWidth="1"/>
    <col min="28" max="28" width="10.7109375" style="1" customWidth="1"/>
    <col min="29" max="29" width="17.140625" style="1" customWidth="1"/>
    <col min="30" max="30" width="19.28515625" style="1" customWidth="1"/>
    <col min="31" max="31" width="17.85546875" style="1" customWidth="1"/>
    <col min="32" max="32" width="10.85546875" style="1" customWidth="1"/>
    <col min="33" max="33" width="17.42578125" style="1" customWidth="1"/>
    <col min="34" max="34" width="18.42578125" style="1" customWidth="1"/>
    <col min="35" max="35" width="13.5703125" style="1" customWidth="1"/>
    <col min="36" max="36" width="17.140625" style="1" customWidth="1"/>
    <col min="37" max="37" width="23.28515625" style="1" customWidth="1"/>
    <col min="38" max="38" width="16.42578125" customWidth="1"/>
  </cols>
  <sheetData>
    <row r="1" spans="1:38" s="2" customFormat="1" ht="106.5" customHeight="1" x14ac:dyDescent="0.2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s="2" customFormat="1" ht="78" customHeight="1" x14ac:dyDescent="0.2">
      <c r="A2" s="25" t="s">
        <v>30</v>
      </c>
      <c r="B2" s="27"/>
      <c r="C2" s="27"/>
      <c r="D2" s="17" t="s">
        <v>18</v>
      </c>
      <c r="E2" s="17"/>
      <c r="F2" s="17"/>
      <c r="G2" s="17"/>
      <c r="H2" s="17" t="s">
        <v>32</v>
      </c>
      <c r="I2" s="17"/>
      <c r="J2" s="17"/>
      <c r="K2" s="17"/>
      <c r="L2" s="17"/>
      <c r="M2" s="17"/>
      <c r="N2" s="17"/>
      <c r="O2" s="17"/>
      <c r="P2" s="17" t="s">
        <v>37</v>
      </c>
      <c r="Q2" s="17"/>
      <c r="R2" s="17"/>
      <c r="S2" s="17"/>
      <c r="T2" s="17"/>
      <c r="U2" s="17"/>
      <c r="V2" s="17"/>
      <c r="W2" s="17"/>
      <c r="X2" s="17"/>
      <c r="Y2" s="17" t="s">
        <v>33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24" t="s">
        <v>49</v>
      </c>
    </row>
    <row r="3" spans="1:38" s="2" customFormat="1" ht="45" customHeight="1" x14ac:dyDescent="0.2">
      <c r="A3" s="25"/>
      <c r="B3" s="27"/>
      <c r="C3" s="2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 t="s">
        <v>38</v>
      </c>
      <c r="Q3" s="17"/>
      <c r="R3" s="17"/>
      <c r="S3" s="17" t="s">
        <v>21</v>
      </c>
      <c r="T3" s="17"/>
      <c r="U3" s="17"/>
      <c r="V3" s="17" t="s">
        <v>22</v>
      </c>
      <c r="W3" s="17"/>
      <c r="X3" s="17"/>
      <c r="Y3" s="20" t="s">
        <v>24</v>
      </c>
      <c r="Z3" s="20"/>
      <c r="AA3" s="20"/>
      <c r="AB3" s="23" t="s">
        <v>42</v>
      </c>
      <c r="AC3" s="23"/>
      <c r="AD3" s="20"/>
      <c r="AE3" s="20"/>
      <c r="AF3" s="20"/>
      <c r="AG3" s="23" t="s">
        <v>43</v>
      </c>
      <c r="AH3" s="23"/>
      <c r="AI3" s="23"/>
      <c r="AJ3" s="23"/>
      <c r="AK3" s="23"/>
      <c r="AL3" s="24"/>
    </row>
    <row r="4" spans="1:38" s="2" customFormat="1" ht="21" customHeight="1" x14ac:dyDescent="0.2">
      <c r="A4" s="27"/>
      <c r="B4" s="27"/>
      <c r="C4" s="2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 t="s">
        <v>45</v>
      </c>
      <c r="Q4" s="17">
        <v>2016</v>
      </c>
      <c r="R4" s="17" t="s">
        <v>40</v>
      </c>
      <c r="S4" s="17" t="s">
        <v>45</v>
      </c>
      <c r="T4" s="17">
        <v>2016</v>
      </c>
      <c r="U4" s="17" t="s">
        <v>40</v>
      </c>
      <c r="V4" s="17" t="s">
        <v>45</v>
      </c>
      <c r="W4" s="17">
        <v>2016</v>
      </c>
      <c r="X4" s="17" t="s">
        <v>40</v>
      </c>
      <c r="Y4" s="18" t="s">
        <v>33</v>
      </c>
      <c r="Z4" s="18" t="s">
        <v>34</v>
      </c>
      <c r="AA4" s="18" t="s">
        <v>36</v>
      </c>
      <c r="AB4" s="18" t="s">
        <v>33</v>
      </c>
      <c r="AC4" s="18" t="s">
        <v>44</v>
      </c>
      <c r="AD4" s="18" t="s">
        <v>34</v>
      </c>
      <c r="AE4" s="18" t="s">
        <v>35</v>
      </c>
      <c r="AF4" s="18" t="s">
        <v>36</v>
      </c>
      <c r="AG4" s="18" t="s">
        <v>33</v>
      </c>
      <c r="AH4" s="18" t="s">
        <v>44</v>
      </c>
      <c r="AI4" s="18" t="s">
        <v>34</v>
      </c>
      <c r="AJ4" s="18" t="s">
        <v>35</v>
      </c>
      <c r="AK4" s="18" t="s">
        <v>36</v>
      </c>
      <c r="AL4" s="24"/>
    </row>
    <row r="5" spans="1:38" s="2" customFormat="1" ht="23.25" customHeight="1" x14ac:dyDescent="0.2">
      <c r="A5" s="27"/>
      <c r="B5" s="27"/>
      <c r="C5" s="27"/>
      <c r="D5" s="18" t="s">
        <v>17</v>
      </c>
      <c r="E5" s="18" t="s">
        <v>25</v>
      </c>
      <c r="F5" s="18" t="s">
        <v>24</v>
      </c>
      <c r="G5" s="18" t="s">
        <v>53</v>
      </c>
      <c r="H5" s="18" t="s">
        <v>39</v>
      </c>
      <c r="I5" s="18" t="s">
        <v>54</v>
      </c>
      <c r="J5" s="18" t="s">
        <v>41</v>
      </c>
      <c r="K5" s="18" t="s">
        <v>55</v>
      </c>
      <c r="L5" s="18" t="s">
        <v>56</v>
      </c>
      <c r="M5" s="18" t="s">
        <v>24</v>
      </c>
      <c r="N5" s="17" t="s">
        <v>52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4"/>
    </row>
    <row r="6" spans="1:38" s="2" customFormat="1" ht="206.25" customHeight="1" x14ac:dyDescent="0.2">
      <c r="A6" s="27"/>
      <c r="B6" s="27"/>
      <c r="C6" s="27"/>
      <c r="D6" s="18"/>
      <c r="E6" s="18"/>
      <c r="F6" s="18"/>
      <c r="G6" s="18"/>
      <c r="H6" s="18"/>
      <c r="I6" s="18"/>
      <c r="J6" s="18"/>
      <c r="K6" s="18"/>
      <c r="L6" s="18"/>
      <c r="M6" s="18"/>
      <c r="N6" s="15" t="s">
        <v>34</v>
      </c>
      <c r="O6" s="15" t="s">
        <v>36</v>
      </c>
      <c r="P6" s="17"/>
      <c r="Q6" s="17"/>
      <c r="R6" s="17"/>
      <c r="S6" s="17"/>
      <c r="T6" s="17"/>
      <c r="U6" s="17"/>
      <c r="V6" s="17"/>
      <c r="W6" s="17"/>
      <c r="X6" s="17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4"/>
    </row>
    <row r="7" spans="1:38" s="2" customFormat="1" ht="45" customHeight="1" x14ac:dyDescent="0.25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5"/>
    </row>
    <row r="8" spans="1:38" s="2" customFormat="1" ht="39.75" customHeight="1" x14ac:dyDescent="0.2">
      <c r="A8" s="17" t="s">
        <v>20</v>
      </c>
      <c r="B8" s="21"/>
      <c r="C8" s="21"/>
      <c r="D8" s="14">
        <v>20</v>
      </c>
      <c r="E8" s="14">
        <v>2</v>
      </c>
      <c r="F8" s="14">
        <v>3</v>
      </c>
      <c r="G8" s="14">
        <v>5</v>
      </c>
      <c r="H8" s="14">
        <v>18</v>
      </c>
      <c r="I8" s="14"/>
      <c r="J8" s="14"/>
      <c r="K8" s="14"/>
      <c r="L8" s="14"/>
      <c r="M8" s="14"/>
      <c r="N8" s="14"/>
      <c r="O8" s="14"/>
      <c r="P8" s="14">
        <f>Q8+R8</f>
        <v>13</v>
      </c>
      <c r="Q8" s="14">
        <v>1</v>
      </c>
      <c r="R8" s="14">
        <v>12</v>
      </c>
      <c r="S8" s="14">
        <f>T8+U8</f>
        <v>5</v>
      </c>
      <c r="T8" s="14">
        <v>2</v>
      </c>
      <c r="U8" s="14">
        <v>3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v>59.8</v>
      </c>
      <c r="AH8" s="14"/>
      <c r="AI8" s="14">
        <v>14</v>
      </c>
      <c r="AJ8" s="14"/>
      <c r="AK8" s="14">
        <v>4</v>
      </c>
      <c r="AL8" s="6">
        <v>142</v>
      </c>
    </row>
    <row r="9" spans="1:38" s="2" customFormat="1" ht="38.25" customHeight="1" x14ac:dyDescent="0.2">
      <c r="A9" s="17" t="s">
        <v>19</v>
      </c>
      <c r="B9" s="21"/>
      <c r="C9" s="21"/>
      <c r="D9" s="14">
        <v>20</v>
      </c>
      <c r="E9" s="14">
        <v>2</v>
      </c>
      <c r="F9" s="14">
        <v>3</v>
      </c>
      <c r="G9" s="14">
        <v>5</v>
      </c>
      <c r="H9" s="14">
        <v>19</v>
      </c>
      <c r="I9" s="14"/>
      <c r="J9" s="14"/>
      <c r="K9" s="14">
        <v>1</v>
      </c>
      <c r="L9" s="14"/>
      <c r="M9" s="14"/>
      <c r="N9" s="14"/>
      <c r="O9" s="14">
        <f>SUM(M9:N9)</f>
        <v>0</v>
      </c>
      <c r="P9" s="14">
        <f t="shared" ref="P9:P15" si="0">Q9+R9</f>
        <v>7</v>
      </c>
      <c r="Q9" s="14">
        <v>3</v>
      </c>
      <c r="R9" s="14">
        <v>4</v>
      </c>
      <c r="S9" s="14">
        <f t="shared" ref="S9:S15" si="1">T9+U9</f>
        <v>13</v>
      </c>
      <c r="T9" s="14">
        <v>4</v>
      </c>
      <c r="U9" s="14">
        <v>9</v>
      </c>
      <c r="V9" s="14"/>
      <c r="W9" s="14"/>
      <c r="X9" s="14"/>
      <c r="Y9" s="14"/>
      <c r="Z9" s="14"/>
      <c r="AA9" s="14"/>
      <c r="AB9" s="14">
        <v>43</v>
      </c>
      <c r="AC9" s="14"/>
      <c r="AD9" s="14">
        <v>1</v>
      </c>
      <c r="AE9" s="14"/>
      <c r="AF9" s="14"/>
      <c r="AG9" s="14">
        <v>53.7</v>
      </c>
      <c r="AH9" s="14"/>
      <c r="AI9" s="14">
        <v>7</v>
      </c>
      <c r="AJ9" s="14"/>
      <c r="AK9" s="14">
        <v>12</v>
      </c>
      <c r="AL9" s="6">
        <v>130</v>
      </c>
    </row>
    <row r="10" spans="1:38" s="2" customFormat="1" ht="39.75" customHeight="1" x14ac:dyDescent="0.2">
      <c r="A10" s="17" t="s">
        <v>3</v>
      </c>
      <c r="B10" s="21"/>
      <c r="C10" s="21"/>
      <c r="D10" s="14">
        <v>25</v>
      </c>
      <c r="E10" s="14">
        <v>3</v>
      </c>
      <c r="F10" s="14">
        <v>4</v>
      </c>
      <c r="G10" s="14">
        <v>50</v>
      </c>
      <c r="H10" s="14">
        <v>30</v>
      </c>
      <c r="I10" s="14"/>
      <c r="J10" s="14"/>
      <c r="K10" s="14"/>
      <c r="L10" s="14"/>
      <c r="M10" s="14">
        <v>3</v>
      </c>
      <c r="N10" s="14"/>
      <c r="O10" s="14"/>
      <c r="P10" s="14">
        <f t="shared" si="0"/>
        <v>2</v>
      </c>
      <c r="Q10" s="14">
        <v>2</v>
      </c>
      <c r="R10" s="14"/>
      <c r="S10" s="14">
        <f t="shared" si="1"/>
        <v>29</v>
      </c>
      <c r="T10" s="14">
        <v>6</v>
      </c>
      <c r="U10" s="14">
        <v>23</v>
      </c>
      <c r="V10" s="14">
        <f>W10+X10</f>
        <v>2</v>
      </c>
      <c r="W10" s="14"/>
      <c r="X10" s="14">
        <v>2</v>
      </c>
      <c r="Y10" s="14">
        <v>57</v>
      </c>
      <c r="Z10" s="14">
        <v>1</v>
      </c>
      <c r="AA10" s="14">
        <v>2</v>
      </c>
      <c r="AB10" s="14"/>
      <c r="AC10" s="14"/>
      <c r="AD10" s="14"/>
      <c r="AE10" s="14"/>
      <c r="AF10" s="14"/>
      <c r="AG10" s="14">
        <v>71</v>
      </c>
      <c r="AH10" s="14"/>
      <c r="AI10" s="14">
        <v>1</v>
      </c>
      <c r="AJ10" s="14"/>
      <c r="AK10" s="14">
        <v>29</v>
      </c>
      <c r="AL10" s="6">
        <v>171</v>
      </c>
    </row>
    <row r="11" spans="1:38" s="2" customFormat="1" ht="41.25" customHeight="1" x14ac:dyDescent="0.2">
      <c r="A11" s="17" t="s">
        <v>4</v>
      </c>
      <c r="B11" s="21"/>
      <c r="C11" s="21"/>
      <c r="D11" s="14">
        <v>20</v>
      </c>
      <c r="E11" s="14">
        <v>2</v>
      </c>
      <c r="F11" s="14">
        <v>3</v>
      </c>
      <c r="G11" s="14">
        <v>5</v>
      </c>
      <c r="H11" s="14">
        <v>16</v>
      </c>
      <c r="I11" s="14"/>
      <c r="J11" s="14"/>
      <c r="K11" s="14"/>
      <c r="L11" s="14"/>
      <c r="M11" s="14">
        <v>1</v>
      </c>
      <c r="N11" s="14">
        <v>1</v>
      </c>
      <c r="O11" s="14"/>
      <c r="P11" s="14">
        <f t="shared" si="0"/>
        <v>14</v>
      </c>
      <c r="Q11" s="14">
        <v>7</v>
      </c>
      <c r="R11" s="14">
        <v>7</v>
      </c>
      <c r="S11" s="14">
        <f t="shared" si="1"/>
        <v>3</v>
      </c>
      <c r="T11" s="14">
        <v>2</v>
      </c>
      <c r="U11" s="14">
        <v>1</v>
      </c>
      <c r="V11" s="14"/>
      <c r="W11" s="14"/>
      <c r="X11" s="14"/>
      <c r="Y11" s="14">
        <v>59.7</v>
      </c>
      <c r="Z11" s="14">
        <v>1</v>
      </c>
      <c r="AA11" s="14"/>
      <c r="AB11" s="14"/>
      <c r="AC11" s="14"/>
      <c r="AD11" s="14"/>
      <c r="AE11" s="14"/>
      <c r="AF11" s="14"/>
      <c r="AG11" s="14">
        <v>55.1</v>
      </c>
      <c r="AH11" s="14"/>
      <c r="AI11" s="14">
        <v>13</v>
      </c>
      <c r="AJ11" s="14"/>
      <c r="AK11" s="14">
        <v>3</v>
      </c>
      <c r="AL11" s="6">
        <v>132</v>
      </c>
    </row>
    <row r="12" spans="1:38" s="2" customFormat="1" ht="38.25" customHeight="1" x14ac:dyDescent="0.2">
      <c r="A12" s="17" t="s">
        <v>5</v>
      </c>
      <c r="B12" s="21"/>
      <c r="C12" s="21"/>
      <c r="D12" s="14">
        <v>20</v>
      </c>
      <c r="E12" s="14">
        <v>2</v>
      </c>
      <c r="F12" s="14">
        <v>3</v>
      </c>
      <c r="G12" s="14">
        <v>5</v>
      </c>
      <c r="H12" s="14">
        <v>11</v>
      </c>
      <c r="I12" s="14"/>
      <c r="J12" s="14"/>
      <c r="K12" s="14"/>
      <c r="L12" s="14"/>
      <c r="M12" s="14"/>
      <c r="N12" s="14"/>
      <c r="O12" s="14"/>
      <c r="P12" s="14">
        <f t="shared" si="0"/>
        <v>1</v>
      </c>
      <c r="Q12" s="14"/>
      <c r="R12" s="14">
        <v>1</v>
      </c>
      <c r="S12" s="14">
        <f t="shared" si="1"/>
        <v>10</v>
      </c>
      <c r="T12" s="14">
        <v>1</v>
      </c>
      <c r="U12" s="14">
        <v>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>
        <v>49.7</v>
      </c>
      <c r="AH12" s="14"/>
      <c r="AI12" s="14">
        <v>1</v>
      </c>
      <c r="AJ12" s="14"/>
      <c r="AK12" s="14">
        <v>10</v>
      </c>
      <c r="AL12" s="6">
        <v>129</v>
      </c>
    </row>
    <row r="13" spans="1:38" s="2" customFormat="1" ht="35.25" customHeight="1" x14ac:dyDescent="0.2">
      <c r="A13" s="17" t="s">
        <v>6</v>
      </c>
      <c r="B13" s="21"/>
      <c r="C13" s="21"/>
      <c r="D13" s="14">
        <v>25</v>
      </c>
      <c r="E13" s="14">
        <v>3</v>
      </c>
      <c r="F13" s="14">
        <v>3</v>
      </c>
      <c r="G13" s="14">
        <v>25</v>
      </c>
      <c r="H13" s="14">
        <v>23</v>
      </c>
      <c r="I13" s="14"/>
      <c r="J13" s="14"/>
      <c r="K13" s="14">
        <v>1</v>
      </c>
      <c r="L13" s="14"/>
      <c r="M13" s="14">
        <v>1</v>
      </c>
      <c r="N13" s="14"/>
      <c r="O13" s="14"/>
      <c r="P13" s="14">
        <f t="shared" si="0"/>
        <v>2</v>
      </c>
      <c r="Q13" s="14">
        <v>2</v>
      </c>
      <c r="R13" s="14"/>
      <c r="S13" s="14">
        <f t="shared" si="1"/>
        <v>23</v>
      </c>
      <c r="T13" s="14">
        <v>16</v>
      </c>
      <c r="U13" s="14">
        <v>7</v>
      </c>
      <c r="V13" s="14"/>
      <c r="W13" s="14"/>
      <c r="X13" s="14"/>
      <c r="Y13" s="14"/>
      <c r="Z13" s="14"/>
      <c r="AA13" s="14">
        <v>1</v>
      </c>
      <c r="AB13" s="14">
        <v>49.67</v>
      </c>
      <c r="AC13" s="14"/>
      <c r="AD13" s="14">
        <v>1</v>
      </c>
      <c r="AE13" s="14"/>
      <c r="AF13" s="14"/>
      <c r="AG13" s="14">
        <v>52.8</v>
      </c>
      <c r="AH13" s="14"/>
      <c r="AI13" s="14">
        <v>2</v>
      </c>
      <c r="AJ13" s="14"/>
      <c r="AK13" s="14">
        <v>21</v>
      </c>
      <c r="AL13" s="6">
        <v>122</v>
      </c>
    </row>
    <row r="14" spans="1:38" s="2" customFormat="1" ht="39" customHeight="1" x14ac:dyDescent="0.2">
      <c r="A14" s="17" t="s">
        <v>23</v>
      </c>
      <c r="B14" s="17"/>
      <c r="C14" s="17"/>
      <c r="D14" s="14">
        <v>20</v>
      </c>
      <c r="E14" s="14">
        <v>2</v>
      </c>
      <c r="F14" s="14">
        <v>3</v>
      </c>
      <c r="G14" s="14">
        <v>11</v>
      </c>
      <c r="H14" s="14">
        <v>15</v>
      </c>
      <c r="I14" s="14"/>
      <c r="J14" s="14"/>
      <c r="K14" s="14">
        <v>1</v>
      </c>
      <c r="L14" s="14"/>
      <c r="M14" s="14">
        <v>1</v>
      </c>
      <c r="N14" s="14"/>
      <c r="O14" s="14"/>
      <c r="P14" s="14">
        <f t="shared" si="0"/>
        <v>5</v>
      </c>
      <c r="Q14" s="14">
        <v>1</v>
      </c>
      <c r="R14" s="14">
        <v>4</v>
      </c>
      <c r="S14" s="14">
        <f t="shared" si="1"/>
        <v>12</v>
      </c>
      <c r="T14" s="14">
        <v>6</v>
      </c>
      <c r="U14" s="14">
        <v>6</v>
      </c>
      <c r="V14" s="14"/>
      <c r="W14" s="14"/>
      <c r="X14" s="14"/>
      <c r="Y14" s="14">
        <v>50.7</v>
      </c>
      <c r="Z14" s="14">
        <v>1</v>
      </c>
      <c r="AA14" s="14"/>
      <c r="AB14" s="14"/>
      <c r="AC14" s="14"/>
      <c r="AD14" s="14"/>
      <c r="AE14" s="14"/>
      <c r="AF14" s="14">
        <v>1</v>
      </c>
      <c r="AG14" s="14">
        <v>51</v>
      </c>
      <c r="AH14" s="14"/>
      <c r="AI14" s="14">
        <v>4</v>
      </c>
      <c r="AJ14" s="14"/>
      <c r="AK14" s="14">
        <v>11</v>
      </c>
      <c r="AL14" s="6">
        <v>142</v>
      </c>
    </row>
    <row r="15" spans="1:38" s="2" customFormat="1" ht="39.75" customHeight="1" x14ac:dyDescent="0.35">
      <c r="A15" s="17" t="s">
        <v>7</v>
      </c>
      <c r="B15" s="21"/>
      <c r="C15" s="21"/>
      <c r="D15" s="14">
        <v>25</v>
      </c>
      <c r="E15" s="14">
        <v>3</v>
      </c>
      <c r="F15" s="14">
        <v>4</v>
      </c>
      <c r="G15" s="14">
        <v>25</v>
      </c>
      <c r="H15" s="14">
        <v>31</v>
      </c>
      <c r="I15" s="14">
        <v>1</v>
      </c>
      <c r="J15" s="14">
        <v>1</v>
      </c>
      <c r="K15" s="14"/>
      <c r="L15" s="14"/>
      <c r="M15" s="14">
        <v>1</v>
      </c>
      <c r="N15" s="14"/>
      <c r="O15" s="14"/>
      <c r="P15" s="14">
        <f t="shared" si="0"/>
        <v>3</v>
      </c>
      <c r="Q15" s="14">
        <v>1</v>
      </c>
      <c r="R15" s="14">
        <v>2</v>
      </c>
      <c r="S15" s="14">
        <f t="shared" si="1"/>
        <v>31</v>
      </c>
      <c r="T15" s="14">
        <v>9</v>
      </c>
      <c r="U15" s="14">
        <v>22</v>
      </c>
      <c r="V15" s="14"/>
      <c r="W15" s="14"/>
      <c r="X15" s="14"/>
      <c r="Y15" s="14"/>
      <c r="Z15" s="14"/>
      <c r="AA15" s="14">
        <v>1</v>
      </c>
      <c r="AB15" s="14"/>
      <c r="AC15" s="14"/>
      <c r="AD15" s="14"/>
      <c r="AE15" s="14">
        <v>2</v>
      </c>
      <c r="AF15" s="14"/>
      <c r="AG15" s="36"/>
      <c r="AH15" s="14">
        <v>58.11</v>
      </c>
      <c r="AI15" s="14"/>
      <c r="AJ15" s="14">
        <v>3</v>
      </c>
      <c r="AK15" s="14">
        <v>28</v>
      </c>
      <c r="AL15" s="6">
        <v>160</v>
      </c>
    </row>
    <row r="16" spans="1:38" s="2" customFormat="1" ht="33" customHeight="1" x14ac:dyDescent="0.2">
      <c r="A16" s="20" t="s">
        <v>2</v>
      </c>
      <c r="B16" s="20"/>
      <c r="C16" s="20"/>
      <c r="D16" s="14">
        <f t="shared" ref="D16:J16" si="2">SUM(D8:D15)</f>
        <v>175</v>
      </c>
      <c r="E16" s="14">
        <f t="shared" si="2"/>
        <v>19</v>
      </c>
      <c r="F16" s="14">
        <f t="shared" si="2"/>
        <v>26</v>
      </c>
      <c r="G16" s="14">
        <f t="shared" si="2"/>
        <v>131</v>
      </c>
      <c r="H16" s="14">
        <f t="shared" si="2"/>
        <v>163</v>
      </c>
      <c r="I16" s="14">
        <f>SUM(I8:I15)</f>
        <v>1</v>
      </c>
      <c r="J16" s="14">
        <f t="shared" si="2"/>
        <v>1</v>
      </c>
      <c r="K16" s="14">
        <f>SUM(K8:K15)</f>
        <v>3</v>
      </c>
      <c r="L16" s="14"/>
      <c r="M16" s="14">
        <f>SUM(M8:M15)</f>
        <v>7</v>
      </c>
      <c r="N16" s="14">
        <f t="shared" ref="N16:O16" si="3">SUM(N8:N15)</f>
        <v>1</v>
      </c>
      <c r="O16" s="14">
        <f t="shared" si="3"/>
        <v>0</v>
      </c>
      <c r="P16" s="14">
        <f>SUM(P8:P15)</f>
        <v>47</v>
      </c>
      <c r="Q16" s="14">
        <f t="shared" ref="Q16:AK16" si="4">SUM(Q8:Q15)</f>
        <v>17</v>
      </c>
      <c r="R16" s="14">
        <f t="shared" si="4"/>
        <v>30</v>
      </c>
      <c r="S16" s="14">
        <f t="shared" si="4"/>
        <v>126</v>
      </c>
      <c r="T16" s="14">
        <f t="shared" si="4"/>
        <v>46</v>
      </c>
      <c r="U16" s="14">
        <f t="shared" si="4"/>
        <v>80</v>
      </c>
      <c r="V16" s="14">
        <f t="shared" si="4"/>
        <v>2</v>
      </c>
      <c r="W16" s="14"/>
      <c r="X16" s="14">
        <f t="shared" si="4"/>
        <v>2</v>
      </c>
      <c r="Y16" s="14" t="s">
        <v>63</v>
      </c>
      <c r="Z16" s="14">
        <f t="shared" si="4"/>
        <v>3</v>
      </c>
      <c r="AA16" s="14">
        <f t="shared" si="4"/>
        <v>4</v>
      </c>
      <c r="AB16" s="14" t="s">
        <v>64</v>
      </c>
      <c r="AC16" s="14"/>
      <c r="AD16" s="14">
        <f t="shared" si="4"/>
        <v>2</v>
      </c>
      <c r="AE16" s="14">
        <f t="shared" si="4"/>
        <v>2</v>
      </c>
      <c r="AF16" s="14">
        <f t="shared" si="4"/>
        <v>1</v>
      </c>
      <c r="AG16" s="14">
        <v>56.2</v>
      </c>
      <c r="AH16" s="14">
        <f t="shared" si="4"/>
        <v>58.11</v>
      </c>
      <c r="AI16" s="14">
        <f>SUM(AI8:AI15)</f>
        <v>42</v>
      </c>
      <c r="AJ16" s="14">
        <f t="shared" si="4"/>
        <v>3</v>
      </c>
      <c r="AK16" s="14">
        <f t="shared" si="4"/>
        <v>118</v>
      </c>
      <c r="AL16" s="6">
        <v>122</v>
      </c>
    </row>
    <row r="17" spans="1:38" s="2" customFormat="1" ht="34.5" customHeight="1" x14ac:dyDescent="0.2">
      <c r="A17" s="19" t="s">
        <v>31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6"/>
    </row>
    <row r="18" spans="1:38" s="2" customFormat="1" ht="34.5" customHeight="1" x14ac:dyDescent="0.2">
      <c r="A18" s="25" t="s">
        <v>69</v>
      </c>
      <c r="B18" s="21"/>
      <c r="C18" s="21"/>
      <c r="D18" s="14">
        <v>15</v>
      </c>
      <c r="E18" s="14"/>
      <c r="F18" s="14">
        <v>2</v>
      </c>
      <c r="G18" s="14">
        <v>7</v>
      </c>
      <c r="H18" s="14">
        <v>13</v>
      </c>
      <c r="I18" s="14"/>
      <c r="J18" s="14"/>
      <c r="K18" s="14"/>
      <c r="L18" s="14"/>
      <c r="M18" s="14">
        <v>2</v>
      </c>
      <c r="N18" s="14"/>
      <c r="O18" s="14"/>
      <c r="P18" s="14">
        <f>Q18+R18</f>
        <v>4</v>
      </c>
      <c r="Q18" s="14">
        <v>4</v>
      </c>
      <c r="R18" s="14"/>
      <c r="S18" s="14">
        <f>T18+U18</f>
        <v>11</v>
      </c>
      <c r="T18" s="14">
        <v>9</v>
      </c>
      <c r="U18" s="14">
        <v>2</v>
      </c>
      <c r="V18" s="14"/>
      <c r="W18" s="14"/>
      <c r="X18" s="14"/>
      <c r="Y18" s="14">
        <v>54</v>
      </c>
      <c r="Z18" s="14">
        <v>2</v>
      </c>
      <c r="AA18" s="14"/>
      <c r="AB18" s="14"/>
      <c r="AC18" s="14"/>
      <c r="AD18" s="14"/>
      <c r="AE18" s="14"/>
      <c r="AF18" s="14"/>
      <c r="AG18" s="14">
        <v>64</v>
      </c>
      <c r="AH18" s="14"/>
      <c r="AI18" s="14">
        <v>2</v>
      </c>
      <c r="AJ18" s="14"/>
      <c r="AK18" s="14">
        <v>11</v>
      </c>
      <c r="AL18" s="6">
        <v>173</v>
      </c>
    </row>
    <row r="19" spans="1:38" s="3" customFormat="1" ht="44.25" customHeight="1" x14ac:dyDescent="0.2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6"/>
    </row>
    <row r="20" spans="1:38" s="4" customFormat="1" ht="40.5" customHeight="1" x14ac:dyDescent="0.2">
      <c r="A20" s="17" t="s">
        <v>8</v>
      </c>
      <c r="B20" s="21"/>
      <c r="C20" s="21"/>
      <c r="D20" s="14">
        <v>25</v>
      </c>
      <c r="E20" s="14">
        <v>3</v>
      </c>
      <c r="F20" s="14">
        <v>2</v>
      </c>
      <c r="G20" s="14">
        <v>35</v>
      </c>
      <c r="H20" s="14">
        <v>22</v>
      </c>
      <c r="I20" s="14"/>
      <c r="J20" s="14"/>
      <c r="K20" s="14">
        <v>1</v>
      </c>
      <c r="L20" s="14"/>
      <c r="M20" s="14">
        <v>2</v>
      </c>
      <c r="N20" s="13"/>
      <c r="O20" s="13"/>
      <c r="P20" s="13">
        <f>Q20+R20</f>
        <v>2</v>
      </c>
      <c r="Q20" s="13">
        <v>1</v>
      </c>
      <c r="R20" s="13">
        <v>1</v>
      </c>
      <c r="S20" s="13">
        <f>T20+U20</f>
        <v>22</v>
      </c>
      <c r="T20" s="14">
        <v>10</v>
      </c>
      <c r="U20" s="14">
        <v>12</v>
      </c>
      <c r="V20" s="14">
        <f>W20+X20</f>
        <v>1</v>
      </c>
      <c r="W20" s="14"/>
      <c r="X20" s="13">
        <v>1</v>
      </c>
      <c r="Y20" s="13"/>
      <c r="Z20" s="13"/>
      <c r="AA20" s="13">
        <v>2</v>
      </c>
      <c r="AB20" s="13"/>
      <c r="AC20" s="13"/>
      <c r="AD20" s="13"/>
      <c r="AE20" s="13"/>
      <c r="AF20" s="13">
        <v>1</v>
      </c>
      <c r="AG20" s="14">
        <v>62</v>
      </c>
      <c r="AH20" s="14"/>
      <c r="AI20" s="14">
        <v>1</v>
      </c>
      <c r="AJ20" s="14"/>
      <c r="AK20" s="14">
        <v>21</v>
      </c>
      <c r="AL20" s="6">
        <v>178</v>
      </c>
    </row>
    <row r="21" spans="1:38" s="3" customFormat="1" ht="44.25" customHeight="1" x14ac:dyDescent="0.2">
      <c r="A21" s="19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6"/>
    </row>
    <row r="22" spans="1:38" s="3" customFormat="1" ht="59.25" customHeight="1" x14ac:dyDescent="0.2">
      <c r="A22" s="17" t="s">
        <v>11</v>
      </c>
      <c r="B22" s="21"/>
      <c r="C22" s="21"/>
      <c r="D22" s="14">
        <v>15</v>
      </c>
      <c r="E22" s="14">
        <v>1</v>
      </c>
      <c r="F22" s="14">
        <v>1</v>
      </c>
      <c r="G22" s="14">
        <v>13</v>
      </c>
      <c r="H22" s="14">
        <v>17</v>
      </c>
      <c r="I22" s="14"/>
      <c r="J22" s="14"/>
      <c r="K22" s="14"/>
      <c r="L22" s="14"/>
      <c r="M22" s="14"/>
      <c r="N22" s="14"/>
      <c r="O22" s="14"/>
      <c r="P22" s="14">
        <f>Q22+R22</f>
        <v>1</v>
      </c>
      <c r="Q22" s="14">
        <v>1</v>
      </c>
      <c r="R22" s="14"/>
      <c r="S22" s="14">
        <f>T22+U22</f>
        <v>16</v>
      </c>
      <c r="T22" s="14">
        <v>5</v>
      </c>
      <c r="U22" s="14">
        <v>11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>
        <v>47.7</v>
      </c>
      <c r="AH22" s="14"/>
      <c r="AI22" s="14">
        <v>3</v>
      </c>
      <c r="AJ22" s="14"/>
      <c r="AK22" s="14">
        <v>14</v>
      </c>
      <c r="AL22" s="6">
        <v>136</v>
      </c>
    </row>
    <row r="23" spans="1:38" s="3" customFormat="1" ht="60" customHeight="1" x14ac:dyDescent="0.2">
      <c r="A23" s="17" t="s">
        <v>9</v>
      </c>
      <c r="B23" s="21"/>
      <c r="C23" s="21"/>
      <c r="D23" s="14">
        <v>15</v>
      </c>
      <c r="E23" s="14">
        <v>2</v>
      </c>
      <c r="F23" s="14">
        <v>1</v>
      </c>
      <c r="G23" s="14">
        <v>13</v>
      </c>
      <c r="H23" s="14">
        <v>13</v>
      </c>
      <c r="I23" s="14"/>
      <c r="J23" s="14"/>
      <c r="K23" s="14"/>
      <c r="L23" s="14"/>
      <c r="M23" s="14"/>
      <c r="N23" s="14"/>
      <c r="O23" s="14"/>
      <c r="P23" s="14">
        <f t="shared" ref="P23:P24" si="5">Q23+R23</f>
        <v>2</v>
      </c>
      <c r="Q23" s="14">
        <v>2</v>
      </c>
      <c r="R23" s="14"/>
      <c r="S23" s="14">
        <f>T23+U23</f>
        <v>11</v>
      </c>
      <c r="T23" s="14">
        <v>5</v>
      </c>
      <c r="U23" s="14">
        <v>6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>
        <v>59.5</v>
      </c>
      <c r="AH23" s="14"/>
      <c r="AI23" s="14">
        <v>3</v>
      </c>
      <c r="AJ23" s="14"/>
      <c r="AK23" s="14">
        <v>10</v>
      </c>
      <c r="AL23" s="6">
        <v>130</v>
      </c>
    </row>
    <row r="24" spans="1:38" s="3" customFormat="1" ht="59.25" customHeight="1" x14ac:dyDescent="0.2">
      <c r="A24" s="17" t="s">
        <v>50</v>
      </c>
      <c r="B24" s="21"/>
      <c r="C24" s="21"/>
      <c r="D24" s="14">
        <v>15</v>
      </c>
      <c r="E24" s="14"/>
      <c r="F24" s="14"/>
      <c r="G24" s="14"/>
      <c r="H24" s="14">
        <v>15</v>
      </c>
      <c r="I24" s="14"/>
      <c r="J24" s="14"/>
      <c r="K24" s="14"/>
      <c r="L24" s="14"/>
      <c r="M24" s="14"/>
      <c r="N24" s="14"/>
      <c r="O24" s="14"/>
      <c r="P24" s="14">
        <f t="shared" si="5"/>
        <v>0</v>
      </c>
      <c r="Q24" s="14"/>
      <c r="R24" s="14"/>
      <c r="S24" s="14">
        <f>T24+U24</f>
        <v>15</v>
      </c>
      <c r="T24" s="14">
        <v>13</v>
      </c>
      <c r="U24" s="14">
        <v>2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>
        <v>15</v>
      </c>
      <c r="AL24" s="6">
        <v>183</v>
      </c>
    </row>
    <row r="25" spans="1:38" s="3" customFormat="1" ht="27" customHeight="1" x14ac:dyDescent="0.2">
      <c r="A25" s="20" t="s">
        <v>2</v>
      </c>
      <c r="B25" s="20"/>
      <c r="C25" s="20"/>
      <c r="D25" s="14">
        <f>SUM(D22:D24)</f>
        <v>45</v>
      </c>
      <c r="E25" s="14">
        <f t="shared" ref="E25:J25" si="6">SUM(E22:E23)</f>
        <v>3</v>
      </c>
      <c r="F25" s="14">
        <f t="shared" si="6"/>
        <v>2</v>
      </c>
      <c r="G25" s="14">
        <f t="shared" si="6"/>
        <v>26</v>
      </c>
      <c r="H25" s="14">
        <f>SUM(H22:H24)</f>
        <v>45</v>
      </c>
      <c r="I25" s="14"/>
      <c r="J25" s="14">
        <f t="shared" si="6"/>
        <v>0</v>
      </c>
      <c r="K25" s="14"/>
      <c r="L25" s="14"/>
      <c r="M25" s="14">
        <f>SUM(M22:M23)</f>
        <v>0</v>
      </c>
      <c r="N25" s="14"/>
      <c r="O25" s="14"/>
      <c r="P25" s="14">
        <f t="shared" ref="P25:U25" si="7">SUM(P22:P24)</f>
        <v>3</v>
      </c>
      <c r="Q25" s="14">
        <f t="shared" si="7"/>
        <v>3</v>
      </c>
      <c r="R25" s="14"/>
      <c r="S25" s="14">
        <f t="shared" si="7"/>
        <v>42</v>
      </c>
      <c r="T25" s="14">
        <f t="shared" si="7"/>
        <v>23</v>
      </c>
      <c r="U25" s="14">
        <f t="shared" si="7"/>
        <v>19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>
        <v>53.6</v>
      </c>
      <c r="AH25" s="14"/>
      <c r="AI25" s="14">
        <f>SUM(AI22:AI23)</f>
        <v>6</v>
      </c>
      <c r="AJ25" s="14"/>
      <c r="AK25" s="14">
        <f>SUM(AK22:AK23)+AK24</f>
        <v>39</v>
      </c>
      <c r="AL25" s="6">
        <v>168</v>
      </c>
    </row>
    <row r="26" spans="1:38" s="3" customFormat="1" ht="21.75" hidden="1" customHeight="1" x14ac:dyDescent="0.2">
      <c r="A26" s="10"/>
      <c r="B26" s="10"/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6"/>
    </row>
    <row r="27" spans="1:38" s="3" customFormat="1" ht="21.75" hidden="1" customHeight="1" x14ac:dyDescent="0.2">
      <c r="A27" s="10"/>
      <c r="B27" s="10"/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6"/>
    </row>
    <row r="28" spans="1:38" s="3" customFormat="1" ht="37.5" customHeight="1" x14ac:dyDescent="0.2">
      <c r="A28" s="19" t="s">
        <v>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6"/>
    </row>
    <row r="29" spans="1:38" s="3" customFormat="1" ht="36.75" customHeight="1" x14ac:dyDescent="0.2">
      <c r="A29" s="17" t="s">
        <v>0</v>
      </c>
      <c r="B29" s="21"/>
      <c r="C29" s="21"/>
      <c r="D29" s="14">
        <v>23</v>
      </c>
      <c r="E29" s="14">
        <v>3</v>
      </c>
      <c r="F29" s="14">
        <v>2</v>
      </c>
      <c r="G29" s="14">
        <v>45</v>
      </c>
      <c r="H29" s="14">
        <v>21</v>
      </c>
      <c r="I29" s="14"/>
      <c r="J29" s="14"/>
      <c r="K29" s="14"/>
      <c r="L29" s="14"/>
      <c r="M29" s="14">
        <v>2</v>
      </c>
      <c r="N29" s="14"/>
      <c r="O29" s="14"/>
      <c r="P29" s="14">
        <f>Q29+R29</f>
        <v>5</v>
      </c>
      <c r="Q29" s="14">
        <v>4</v>
      </c>
      <c r="R29" s="14">
        <v>1</v>
      </c>
      <c r="S29" s="14">
        <f>T29+U29</f>
        <v>18</v>
      </c>
      <c r="T29" s="14">
        <v>8</v>
      </c>
      <c r="U29" s="14">
        <v>10</v>
      </c>
      <c r="V29" s="14"/>
      <c r="W29" s="14"/>
      <c r="X29" s="14"/>
      <c r="Y29" s="14"/>
      <c r="Z29" s="14"/>
      <c r="AA29" s="14">
        <v>2</v>
      </c>
      <c r="AB29" s="14"/>
      <c r="AC29" s="14"/>
      <c r="AD29" s="14"/>
      <c r="AE29" s="14"/>
      <c r="AF29" s="14"/>
      <c r="AG29" s="14">
        <v>61</v>
      </c>
      <c r="AH29" s="14"/>
      <c r="AI29" s="14">
        <v>5</v>
      </c>
      <c r="AJ29" s="14"/>
      <c r="AK29" s="14">
        <v>16</v>
      </c>
      <c r="AL29" s="6">
        <v>125</v>
      </c>
    </row>
    <row r="30" spans="1:38" s="3" customFormat="1" ht="41.25" customHeight="1" x14ac:dyDescent="0.2">
      <c r="A30" s="19" t="s">
        <v>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6"/>
    </row>
    <row r="31" spans="1:38" s="3" customFormat="1" ht="33" customHeight="1" x14ac:dyDescent="0.2">
      <c r="A31" s="17" t="s">
        <v>16</v>
      </c>
      <c r="B31" s="21"/>
      <c r="C31" s="21"/>
      <c r="D31" s="14">
        <v>20</v>
      </c>
      <c r="E31" s="14">
        <v>3</v>
      </c>
      <c r="F31" s="14">
        <v>2</v>
      </c>
      <c r="G31" s="14">
        <v>10</v>
      </c>
      <c r="H31" s="14">
        <v>17</v>
      </c>
      <c r="I31" s="14"/>
      <c r="J31" s="14">
        <v>1</v>
      </c>
      <c r="K31" s="14"/>
      <c r="L31" s="14"/>
      <c r="M31" s="14">
        <v>2</v>
      </c>
      <c r="N31" s="14"/>
      <c r="O31" s="14"/>
      <c r="P31" s="14"/>
      <c r="Q31" s="14"/>
      <c r="R31" s="14"/>
      <c r="S31" s="14">
        <f>T31+U31</f>
        <v>19</v>
      </c>
      <c r="T31" s="14">
        <v>10</v>
      </c>
      <c r="U31" s="14">
        <v>9</v>
      </c>
      <c r="V31" s="14">
        <f>W31+X31</f>
        <v>1</v>
      </c>
      <c r="W31" s="14"/>
      <c r="X31" s="14">
        <v>1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>
        <v>20</v>
      </c>
      <c r="AL31" s="6">
        <v>216</v>
      </c>
    </row>
    <row r="32" spans="1:38" s="3" customFormat="1" ht="50.25" customHeight="1" x14ac:dyDescent="0.2">
      <c r="A32" s="19" t="s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6"/>
    </row>
    <row r="33" spans="1:38" s="3" customFormat="1" ht="36.75" customHeight="1" x14ac:dyDescent="0.2">
      <c r="A33" s="17" t="s">
        <v>26</v>
      </c>
      <c r="B33" s="21"/>
      <c r="C33" s="21"/>
      <c r="D33" s="14">
        <v>23</v>
      </c>
      <c r="E33" s="14">
        <v>3</v>
      </c>
      <c r="F33" s="14"/>
      <c r="G33" s="14">
        <v>125</v>
      </c>
      <c r="H33" s="14">
        <v>20</v>
      </c>
      <c r="I33" s="14">
        <v>1</v>
      </c>
      <c r="J33" s="14">
        <v>2</v>
      </c>
      <c r="K33" s="14"/>
      <c r="L33" s="14"/>
      <c r="M33" s="14"/>
      <c r="N33" s="14"/>
      <c r="O33" s="14"/>
      <c r="P33" s="14">
        <f>Q33+R33</f>
        <v>2</v>
      </c>
      <c r="Q33" s="14">
        <v>1</v>
      </c>
      <c r="R33" s="14">
        <v>1</v>
      </c>
      <c r="S33" s="14">
        <f>T33+U33</f>
        <v>20</v>
      </c>
      <c r="T33" s="14">
        <v>10</v>
      </c>
      <c r="U33" s="14">
        <v>10</v>
      </c>
      <c r="V33" s="14">
        <f>W33+X33</f>
        <v>1</v>
      </c>
      <c r="W33" s="14"/>
      <c r="X33" s="14">
        <v>1</v>
      </c>
      <c r="Y33" s="14"/>
      <c r="Z33" s="14"/>
      <c r="AA33" s="14"/>
      <c r="AB33" s="14"/>
      <c r="AC33" s="14"/>
      <c r="AD33" s="14"/>
      <c r="AE33" s="14"/>
      <c r="AF33" s="14">
        <v>3</v>
      </c>
      <c r="AG33" s="14">
        <v>66.3</v>
      </c>
      <c r="AH33" s="14"/>
      <c r="AI33" s="14">
        <v>2</v>
      </c>
      <c r="AJ33" s="14"/>
      <c r="AK33" s="14">
        <v>18</v>
      </c>
      <c r="AL33" s="6">
        <v>178</v>
      </c>
    </row>
    <row r="34" spans="1:38" s="3" customFormat="1" ht="45" customHeight="1" x14ac:dyDescent="0.2">
      <c r="A34" s="19" t="s">
        <v>12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6"/>
    </row>
    <row r="35" spans="1:38" s="3" customFormat="1" ht="36.75" customHeight="1" x14ac:dyDescent="0.2">
      <c r="A35" s="17"/>
      <c r="B35" s="21"/>
      <c r="C35" s="21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6"/>
    </row>
    <row r="36" spans="1:38" s="3" customFormat="1" ht="47.25" customHeight="1" x14ac:dyDescent="0.2">
      <c r="A36" s="19" t="s">
        <v>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6"/>
    </row>
    <row r="37" spans="1:38" s="3" customFormat="1" ht="40.5" customHeight="1" x14ac:dyDescent="0.2">
      <c r="A37" s="17" t="s">
        <v>1</v>
      </c>
      <c r="B37" s="17"/>
      <c r="C37" s="17"/>
      <c r="D37" s="14">
        <v>15</v>
      </c>
      <c r="E37" s="14"/>
      <c r="F37" s="14"/>
      <c r="G37" s="14">
        <v>75</v>
      </c>
      <c r="H37" s="14">
        <v>15</v>
      </c>
      <c r="I37" s="14"/>
      <c r="J37" s="14"/>
      <c r="K37" s="14">
        <v>386</v>
      </c>
      <c r="L37" s="14" t="e">
        <f>K37-#REF!</f>
        <v>#REF!</v>
      </c>
      <c r="M37" s="14"/>
      <c r="N37" s="14"/>
      <c r="O37" s="14"/>
      <c r="P37" s="14">
        <f>Q37+R37</f>
        <v>2</v>
      </c>
      <c r="Q37" s="14"/>
      <c r="R37" s="14">
        <v>2</v>
      </c>
      <c r="S37" s="14">
        <f>T37+U37</f>
        <v>13</v>
      </c>
      <c r="T37" s="14">
        <v>7</v>
      </c>
      <c r="U37" s="14">
        <v>6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>
        <v>61.3</v>
      </c>
      <c r="AH37" s="14"/>
      <c r="AI37" s="14">
        <v>5</v>
      </c>
      <c r="AJ37" s="14"/>
      <c r="AK37" s="14">
        <v>10</v>
      </c>
      <c r="AL37" s="6">
        <v>155</v>
      </c>
    </row>
    <row r="38" spans="1:38" s="3" customFormat="1" ht="42.75" customHeight="1" x14ac:dyDescent="0.2">
      <c r="A38" s="19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6"/>
    </row>
    <row r="39" spans="1:38" s="3" customFormat="1" ht="32.25" customHeight="1" x14ac:dyDescent="0.2">
      <c r="A39" s="17" t="s">
        <v>27</v>
      </c>
      <c r="B39" s="17"/>
      <c r="C39" s="17"/>
      <c r="D39" s="14"/>
      <c r="E39" s="14"/>
      <c r="F39" s="14"/>
      <c r="G39" s="14">
        <v>20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6"/>
    </row>
    <row r="40" spans="1:38" s="3" customFormat="1" ht="43.5" customHeight="1" x14ac:dyDescent="0.2">
      <c r="A40" s="19" t="s">
        <v>28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6"/>
    </row>
    <row r="41" spans="1:38" s="3" customFormat="1" ht="38.25" customHeight="1" x14ac:dyDescent="0.2">
      <c r="A41" s="17" t="s">
        <v>28</v>
      </c>
      <c r="B41" s="17"/>
      <c r="C41" s="17"/>
      <c r="D41" s="14"/>
      <c r="E41" s="14"/>
      <c r="F41" s="14"/>
      <c r="G41" s="14">
        <v>25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>
        <v>44</v>
      </c>
      <c r="U41" s="14">
        <v>38</v>
      </c>
      <c r="V41" s="14">
        <v>43</v>
      </c>
      <c r="W41" s="14">
        <v>28</v>
      </c>
      <c r="X41" s="14">
        <v>48</v>
      </c>
      <c r="Y41" s="14">
        <f>SUM(T41:X41)</f>
        <v>201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6"/>
    </row>
    <row r="42" spans="1:38" s="3" customFormat="1" ht="47.25" customHeight="1" x14ac:dyDescent="0.2">
      <c r="A42" s="19" t="s">
        <v>29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6"/>
    </row>
    <row r="43" spans="1:38" s="3" customFormat="1" ht="36" customHeight="1" x14ac:dyDescent="0.2">
      <c r="A43" s="17" t="s">
        <v>29</v>
      </c>
      <c r="B43" s="17"/>
      <c r="C43" s="17"/>
      <c r="D43" s="14"/>
      <c r="E43" s="14"/>
      <c r="F43" s="14"/>
      <c r="G43" s="14">
        <v>20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6"/>
    </row>
    <row r="44" spans="1:38" s="3" customFormat="1" ht="36" customHeight="1" x14ac:dyDescent="0.2">
      <c r="A44" s="20" t="s">
        <v>2</v>
      </c>
      <c r="B44" s="20"/>
      <c r="C44" s="20"/>
      <c r="D44" s="14">
        <f>D16+D18+D20+D25+D29+D31+D33+D37</f>
        <v>341</v>
      </c>
      <c r="E44" s="14">
        <f>E16+E20+E25+E29+E31+E33+E35+E18</f>
        <v>34</v>
      </c>
      <c r="F44" s="14">
        <f>F16+F20+F25+F29+F31+F33+F35+F18</f>
        <v>36</v>
      </c>
      <c r="G44" s="14">
        <f>G16+G18+G20+G25+G29+G31+G33+G35+G37+G39+G41+G43</f>
        <v>519</v>
      </c>
      <c r="H44" s="14">
        <f>H16+H18+H20+H25+H29+H31+H33+H35+H37</f>
        <v>316</v>
      </c>
      <c r="I44" s="14">
        <f>I16+I18+I20+I25+I29+I31+I33+I35</f>
        <v>2</v>
      </c>
      <c r="J44" s="14">
        <f>J16+J18+J20+J25+J29+J31+J33+J35</f>
        <v>4</v>
      </c>
      <c r="K44" s="14">
        <f>K16+K18+K20+K25+K29+K31+K33+K35</f>
        <v>4</v>
      </c>
      <c r="L44" s="14"/>
      <c r="M44" s="14">
        <f>M16+M18+M20+M25+M29+M31+M33+M35</f>
        <v>15</v>
      </c>
      <c r="N44" s="14"/>
      <c r="O44" s="14"/>
      <c r="P44" s="14">
        <f>P16+P18+P20+P25+P29+P33+P35+P31+P37</f>
        <v>65</v>
      </c>
      <c r="Q44" s="14">
        <f t="shared" ref="Q44:X44" si="8">Q16+Q18+Q20+Q25+Q29+Q33+Q35+Q31+Q37</f>
        <v>30</v>
      </c>
      <c r="R44" s="14">
        <f t="shared" si="8"/>
        <v>35</v>
      </c>
      <c r="S44" s="14">
        <f t="shared" si="8"/>
        <v>271</v>
      </c>
      <c r="T44" s="14">
        <f t="shared" si="8"/>
        <v>123</v>
      </c>
      <c r="U44" s="14">
        <f t="shared" si="8"/>
        <v>148</v>
      </c>
      <c r="V44" s="14">
        <f t="shared" si="8"/>
        <v>5</v>
      </c>
      <c r="W44" s="14">
        <f t="shared" si="8"/>
        <v>0</v>
      </c>
      <c r="X44" s="14">
        <f t="shared" si="8"/>
        <v>5</v>
      </c>
      <c r="Y44" s="14"/>
      <c r="Z44" s="14">
        <f t="shared" ref="Z44:AA44" si="9">Z16+Z18+Z20+Z25+Z29+Z33+Z35+Z31</f>
        <v>5</v>
      </c>
      <c r="AA44" s="14">
        <f t="shared" si="9"/>
        <v>8</v>
      </c>
      <c r="AB44" s="14"/>
      <c r="AC44" s="14">
        <f t="shared" ref="AC44:AK44" si="10">AC16+AC18+AC20+AC25+AC29+AC33+AC35+AC31+AC37+AC39+AC41</f>
        <v>0</v>
      </c>
      <c r="AD44" s="14">
        <f t="shared" si="10"/>
        <v>2</v>
      </c>
      <c r="AE44" s="14">
        <f t="shared" si="10"/>
        <v>2</v>
      </c>
      <c r="AF44" s="14">
        <f t="shared" si="10"/>
        <v>5</v>
      </c>
      <c r="AG44" s="14"/>
      <c r="AH44" s="14"/>
      <c r="AI44" s="14">
        <f t="shared" si="10"/>
        <v>63</v>
      </c>
      <c r="AJ44" s="14">
        <f t="shared" si="10"/>
        <v>3</v>
      </c>
      <c r="AK44" s="14">
        <f t="shared" si="10"/>
        <v>253</v>
      </c>
      <c r="AL44" s="6"/>
    </row>
    <row r="45" spans="1:38" s="2" customFormat="1" ht="19.5" hidden="1" customHeight="1" x14ac:dyDescent="0.2">
      <c r="A45" s="1"/>
      <c r="B45" s="1"/>
      <c r="C45" s="1"/>
      <c r="D45" s="1">
        <f>H44+J44+K44+M44</f>
        <v>339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>Q44+T44+U44+X44</f>
        <v>306</v>
      </c>
      <c r="P45" s="1"/>
      <c r="Q45" s="1"/>
      <c r="R45" s="1"/>
      <c r="S45" s="1"/>
      <c r="T45" s="1">
        <f>T44+U44</f>
        <v>271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8" s="2" customFormat="1" ht="9.75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 t="s">
        <v>46</v>
      </c>
      <c r="AA46" s="1">
        <f>Z44+AD44+AI44</f>
        <v>70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8" s="2" customFormat="1" ht="0.75" hidden="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8" s="2" customFormat="1" hidden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2" customFormat="1" hidden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 t="s">
        <v>47</v>
      </c>
      <c r="AA49" s="1">
        <f>AA44+AF44+AK44</f>
        <v>266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2" customFormat="1" hidden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 t="s">
        <v>48</v>
      </c>
      <c r="AA50" s="1">
        <f>AC44+AJ44+AE44</f>
        <v>5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2" customFormat="1" hidden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>
        <f>SUM(AA46:AA50)</f>
        <v>341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idden="1" x14ac:dyDescent="0.2"/>
    <row r="53" spans="1:37" hidden="1" x14ac:dyDescent="0.2">
      <c r="P53" s="1">
        <v>62</v>
      </c>
    </row>
    <row r="54" spans="1:37" hidden="1" x14ac:dyDescent="0.2">
      <c r="P54" s="1">
        <v>235</v>
      </c>
    </row>
    <row r="55" spans="1:37" hidden="1" x14ac:dyDescent="0.2">
      <c r="P55" s="1">
        <v>3</v>
      </c>
    </row>
    <row r="56" spans="1:37" hidden="1" x14ac:dyDescent="0.2">
      <c r="P56" s="1">
        <f>SUM(P53:P55)</f>
        <v>300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A40:AK40"/>
    <mergeCell ref="D5:D6"/>
    <mergeCell ref="A2:C6"/>
    <mergeCell ref="P2:X2"/>
    <mergeCell ref="S4:S6"/>
    <mergeCell ref="E5:E6"/>
    <mergeCell ref="D2:G4"/>
    <mergeCell ref="H5:H6"/>
    <mergeCell ref="A8:C8"/>
    <mergeCell ref="A1:AL1"/>
    <mergeCell ref="A44:C44"/>
    <mergeCell ref="A33:C33"/>
    <mergeCell ref="A35:C35"/>
    <mergeCell ref="A31:C31"/>
    <mergeCell ref="A29:C29"/>
    <mergeCell ref="A34:AK34"/>
    <mergeCell ref="A30:AK30"/>
    <mergeCell ref="A41:C41"/>
    <mergeCell ref="A37:C37"/>
    <mergeCell ref="A43:C43"/>
    <mergeCell ref="A42:AK42"/>
    <mergeCell ref="A36:AK36"/>
    <mergeCell ref="A39:C39"/>
    <mergeCell ref="A23:C23"/>
    <mergeCell ref="A21:AK21"/>
    <mergeCell ref="A28:AK28"/>
    <mergeCell ref="A22:C22"/>
    <mergeCell ref="A24:C24"/>
    <mergeCell ref="A38:AK38"/>
    <mergeCell ref="A11:C11"/>
    <mergeCell ref="K5:K6"/>
    <mergeCell ref="Z4:Z6"/>
    <mergeCell ref="S3:U3"/>
    <mergeCell ref="A10:C10"/>
    <mergeCell ref="A9:C9"/>
    <mergeCell ref="Y3:AA3"/>
    <mergeCell ref="Y4:Y6"/>
    <mergeCell ref="A18:C18"/>
    <mergeCell ref="A16:C16"/>
    <mergeCell ref="A13:C13"/>
    <mergeCell ref="M5:M6"/>
    <mergeCell ref="AK4:AK6"/>
    <mergeCell ref="AG3:AK3"/>
    <mergeCell ref="A32:AK32"/>
    <mergeCell ref="AL2:AL6"/>
    <mergeCell ref="U4:U6"/>
    <mergeCell ref="V3:X3"/>
    <mergeCell ref="V4:V6"/>
    <mergeCell ref="W4:W6"/>
    <mergeCell ref="X4:X6"/>
    <mergeCell ref="A25:C25"/>
    <mergeCell ref="A20:C20"/>
    <mergeCell ref="A12:C12"/>
    <mergeCell ref="A17:AK17"/>
    <mergeCell ref="G5:G6"/>
    <mergeCell ref="T4:T6"/>
    <mergeCell ref="A7:AK7"/>
    <mergeCell ref="F5:F6"/>
    <mergeCell ref="A15:C15"/>
    <mergeCell ref="P4:P6"/>
    <mergeCell ref="AE4:AE6"/>
    <mergeCell ref="N5:O5"/>
    <mergeCell ref="I5:I6"/>
    <mergeCell ref="H2:O4"/>
    <mergeCell ref="AB3:AF3"/>
    <mergeCell ref="AB4:AB6"/>
    <mergeCell ref="Y2:AK2"/>
    <mergeCell ref="AC4:AC6"/>
    <mergeCell ref="AH4:AH6"/>
    <mergeCell ref="AA4:AA6"/>
    <mergeCell ref="A19:AK19"/>
    <mergeCell ref="AD4:AD6"/>
    <mergeCell ref="AF4:AF6"/>
    <mergeCell ref="P3:R3"/>
    <mergeCell ref="AG4:AG6"/>
    <mergeCell ref="AI4:AI6"/>
    <mergeCell ref="AJ4:AJ6"/>
    <mergeCell ref="L5:L6"/>
    <mergeCell ref="J5:J6"/>
    <mergeCell ref="R4:R6"/>
    <mergeCell ref="Q4:Q6"/>
    <mergeCell ref="A14:C14"/>
  </mergeCells>
  <phoneticPr fontId="1" type="noConversion"/>
  <pageMargins left="0.7" right="0.7" top="0.75" bottom="0.75" header="0.3" footer="0.3"/>
  <pageSetup paperSize="9" scale="13" orientation="portrait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5"/>
  <sheetViews>
    <sheetView zoomScale="40" zoomScaleNormal="40" workbookViewId="0">
      <pane xSplit="9" ySplit="9" topLeftCell="J10" activePane="bottomRight" state="frozen"/>
      <selection pane="topRight" activeCell="O1" sqref="O1"/>
      <selection pane="bottomLeft" activeCell="A10" sqref="A10"/>
      <selection pane="bottomRight" activeCell="T4" sqref="T4:T6"/>
    </sheetView>
  </sheetViews>
  <sheetFormatPr defaultRowHeight="12.75" x14ac:dyDescent="0.2"/>
  <cols>
    <col min="1" max="2" width="9.140625" style="1"/>
    <col min="3" max="3" width="58.42578125" style="1" customWidth="1"/>
    <col min="4" max="4" width="16.5703125" style="1" customWidth="1"/>
    <col min="5" max="5" width="10.140625" style="1" customWidth="1"/>
    <col min="6" max="6" width="12" style="1" customWidth="1"/>
    <col min="7" max="7" width="9.28515625" style="1" customWidth="1"/>
    <col min="8" max="8" width="14" style="1" customWidth="1"/>
    <col min="9" max="9" width="13" style="1" customWidth="1"/>
    <col min="10" max="10" width="15.7109375" style="1" customWidth="1"/>
    <col min="11" max="11" width="12.7109375" style="1" customWidth="1"/>
    <col min="12" max="12" width="14" style="1" customWidth="1"/>
    <col min="13" max="13" width="15.28515625" style="1" customWidth="1"/>
    <col min="14" max="14" width="14.28515625" style="1" customWidth="1"/>
    <col min="15" max="15" width="12.28515625" style="1" customWidth="1"/>
    <col min="16" max="16" width="15.140625" style="1" customWidth="1"/>
    <col min="17" max="17" width="20.42578125" style="1" customWidth="1"/>
    <col min="18" max="18" width="24" style="1" customWidth="1"/>
    <col min="19" max="19" width="17.140625" style="1" customWidth="1"/>
    <col min="20" max="20" width="20.7109375" style="1" customWidth="1"/>
    <col min="21" max="22" width="25.7109375" style="1" customWidth="1"/>
    <col min="23" max="23" width="17.5703125" style="2" customWidth="1"/>
  </cols>
  <sheetData>
    <row r="1" spans="1:23" s="2" customFormat="1" ht="87" customHeight="1" x14ac:dyDescent="0.2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s="2" customFormat="1" ht="66.75" customHeight="1" x14ac:dyDescent="0.2">
      <c r="A2" s="24" t="s">
        <v>30</v>
      </c>
      <c r="B2" s="33"/>
      <c r="C2" s="33"/>
      <c r="D2" s="17" t="s">
        <v>18</v>
      </c>
      <c r="E2" s="17" t="s">
        <v>32</v>
      </c>
      <c r="F2" s="17"/>
      <c r="G2" s="17"/>
      <c r="H2" s="17" t="s">
        <v>37</v>
      </c>
      <c r="I2" s="17"/>
      <c r="J2" s="17"/>
      <c r="K2" s="17"/>
      <c r="L2" s="17"/>
      <c r="M2" s="17"/>
      <c r="N2" s="17"/>
      <c r="O2" s="17"/>
      <c r="P2" s="17"/>
      <c r="Q2" s="17"/>
      <c r="R2" s="17" t="s">
        <v>33</v>
      </c>
      <c r="S2" s="17"/>
      <c r="T2" s="17"/>
      <c r="U2" s="17"/>
      <c r="V2" s="17"/>
      <c r="W2" s="24" t="s">
        <v>68</v>
      </c>
    </row>
    <row r="3" spans="1:23" s="2" customFormat="1" ht="33.75" customHeight="1" x14ac:dyDescent="0.2">
      <c r="A3" s="24"/>
      <c r="B3" s="33"/>
      <c r="C3" s="33"/>
      <c r="D3" s="17"/>
      <c r="E3" s="17"/>
      <c r="F3" s="17"/>
      <c r="G3" s="17"/>
      <c r="H3" s="28" t="s">
        <v>38</v>
      </c>
      <c r="I3" s="28"/>
      <c r="J3" s="28"/>
      <c r="K3" s="28" t="s">
        <v>21</v>
      </c>
      <c r="L3" s="28"/>
      <c r="M3" s="28"/>
      <c r="N3" s="28" t="s">
        <v>67</v>
      </c>
      <c r="O3" s="28" t="s">
        <v>57</v>
      </c>
      <c r="P3" s="28"/>
      <c r="Q3" s="28"/>
      <c r="R3" s="32" t="s">
        <v>43</v>
      </c>
      <c r="S3" s="32"/>
      <c r="T3" s="32"/>
      <c r="U3" s="32"/>
      <c r="V3" s="32"/>
      <c r="W3" s="24"/>
    </row>
    <row r="4" spans="1:23" s="2" customFormat="1" ht="33" customHeight="1" x14ac:dyDescent="0.2">
      <c r="A4" s="33"/>
      <c r="B4" s="33"/>
      <c r="C4" s="33"/>
      <c r="D4" s="17"/>
      <c r="E4" s="17"/>
      <c r="F4" s="17"/>
      <c r="G4" s="17"/>
      <c r="H4" s="28" t="s">
        <v>45</v>
      </c>
      <c r="I4" s="28">
        <v>2016</v>
      </c>
      <c r="J4" s="28" t="s">
        <v>40</v>
      </c>
      <c r="K4" s="28" t="s">
        <v>45</v>
      </c>
      <c r="L4" s="28">
        <v>2016</v>
      </c>
      <c r="M4" s="28" t="s">
        <v>40</v>
      </c>
      <c r="N4" s="28"/>
      <c r="O4" s="28" t="s">
        <v>45</v>
      </c>
      <c r="P4" s="28">
        <v>2016</v>
      </c>
      <c r="Q4" s="28" t="s">
        <v>40</v>
      </c>
      <c r="R4" s="29" t="s">
        <v>33</v>
      </c>
      <c r="S4" s="29" t="s">
        <v>44</v>
      </c>
      <c r="T4" s="29" t="s">
        <v>34</v>
      </c>
      <c r="U4" s="29" t="s">
        <v>35</v>
      </c>
      <c r="V4" s="29" t="s">
        <v>36</v>
      </c>
      <c r="W4" s="24"/>
    </row>
    <row r="5" spans="1:23" s="2" customFormat="1" ht="18.75" customHeight="1" x14ac:dyDescent="0.2">
      <c r="A5" s="33"/>
      <c r="B5" s="33"/>
      <c r="C5" s="33"/>
      <c r="D5" s="18" t="s">
        <v>53</v>
      </c>
      <c r="E5" s="18" t="s">
        <v>59</v>
      </c>
      <c r="F5" s="18" t="s">
        <v>58</v>
      </c>
      <c r="G5" s="18" t="s">
        <v>45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29"/>
      <c r="T5" s="29"/>
      <c r="U5" s="29"/>
      <c r="V5" s="29"/>
      <c r="W5" s="24"/>
    </row>
    <row r="6" spans="1:23" s="2" customFormat="1" ht="180.75" customHeight="1" x14ac:dyDescent="0.2">
      <c r="A6" s="33"/>
      <c r="B6" s="33"/>
      <c r="C6" s="33"/>
      <c r="D6" s="18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29"/>
      <c r="T6" s="29"/>
      <c r="U6" s="29"/>
      <c r="V6" s="29"/>
      <c r="W6" s="24"/>
    </row>
    <row r="7" spans="1:23" s="8" customFormat="1" ht="25.5" x14ac:dyDescent="0.25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5"/>
    </row>
    <row r="8" spans="1:23" s="8" customFormat="1" ht="30.75" customHeight="1" x14ac:dyDescent="0.2">
      <c r="A8" s="31" t="s">
        <v>60</v>
      </c>
      <c r="B8" s="34"/>
      <c r="C8" s="34"/>
      <c r="D8" s="11">
        <v>20</v>
      </c>
      <c r="E8" s="11">
        <v>8</v>
      </c>
      <c r="F8" s="11"/>
      <c r="G8" s="11">
        <f>E8+F8</f>
        <v>8</v>
      </c>
      <c r="H8" s="11">
        <f>I8+J8</f>
        <v>6</v>
      </c>
      <c r="I8" s="11">
        <v>6</v>
      </c>
      <c r="J8" s="11"/>
      <c r="K8" s="11">
        <f>L8+M8</f>
        <v>2</v>
      </c>
      <c r="L8" s="11">
        <v>1</v>
      </c>
      <c r="M8" s="11">
        <v>1</v>
      </c>
      <c r="N8" s="11"/>
      <c r="O8" s="11"/>
      <c r="P8" s="11"/>
      <c r="Q8" s="11"/>
      <c r="R8" s="11">
        <v>54.1</v>
      </c>
      <c r="S8" s="11"/>
      <c r="T8" s="11">
        <v>6</v>
      </c>
      <c r="U8" s="11"/>
      <c r="V8" s="11">
        <v>2</v>
      </c>
      <c r="W8" s="11">
        <v>126</v>
      </c>
    </row>
    <row r="9" spans="1:23" s="8" customFormat="1" ht="30" customHeight="1" x14ac:dyDescent="0.2">
      <c r="A9" s="31" t="s">
        <v>20</v>
      </c>
      <c r="B9" s="34"/>
      <c r="C9" s="34"/>
      <c r="D9" s="11">
        <v>5</v>
      </c>
      <c r="E9" s="11">
        <v>6</v>
      </c>
      <c r="F9" s="11"/>
      <c r="G9" s="11">
        <f t="shared" ref="G9:G17" si="0">E9+F9</f>
        <v>6</v>
      </c>
      <c r="H9" s="11">
        <f>I9+J9</f>
        <v>4</v>
      </c>
      <c r="I9" s="11">
        <v>3</v>
      </c>
      <c r="J9" s="11">
        <v>1</v>
      </c>
      <c r="K9" s="11"/>
      <c r="L9" s="11"/>
      <c r="M9" s="11"/>
      <c r="N9" s="11"/>
      <c r="O9" s="11">
        <f>P9+Q9</f>
        <v>2</v>
      </c>
      <c r="P9" s="11"/>
      <c r="Q9" s="11">
        <v>2</v>
      </c>
      <c r="R9" s="11">
        <v>49.1</v>
      </c>
      <c r="S9" s="11"/>
      <c r="T9" s="11">
        <v>4</v>
      </c>
      <c r="U9" s="11"/>
      <c r="V9" s="11">
        <v>2</v>
      </c>
      <c r="W9" s="11">
        <v>133</v>
      </c>
    </row>
    <row r="10" spans="1:23" s="8" customFormat="1" ht="30.75" customHeight="1" x14ac:dyDescent="0.2">
      <c r="A10" s="31" t="s">
        <v>62</v>
      </c>
      <c r="B10" s="31"/>
      <c r="C10" s="31"/>
      <c r="D10" s="11">
        <v>25</v>
      </c>
      <c r="E10" s="11">
        <v>28</v>
      </c>
      <c r="F10" s="11"/>
      <c r="G10" s="11">
        <f t="shared" si="0"/>
        <v>28</v>
      </c>
      <c r="H10" s="11">
        <f>I10+J10</f>
        <v>13</v>
      </c>
      <c r="I10" s="11">
        <v>8</v>
      </c>
      <c r="J10" s="11">
        <v>5</v>
      </c>
      <c r="K10" s="11">
        <f t="shared" ref="K10:K17" si="1">L10+M10</f>
        <v>8</v>
      </c>
      <c r="L10" s="11">
        <v>2</v>
      </c>
      <c r="M10" s="11">
        <v>6</v>
      </c>
      <c r="N10" s="11"/>
      <c r="O10" s="11">
        <f>P10+Q10</f>
        <v>7</v>
      </c>
      <c r="P10" s="11"/>
      <c r="Q10" s="11">
        <v>7</v>
      </c>
      <c r="R10" s="11">
        <v>57.7</v>
      </c>
      <c r="S10" s="11"/>
      <c r="T10" s="11">
        <v>9</v>
      </c>
      <c r="U10" s="11"/>
      <c r="V10" s="11">
        <v>19</v>
      </c>
      <c r="W10" s="11">
        <v>110</v>
      </c>
    </row>
    <row r="11" spans="1:23" s="8" customFormat="1" ht="30" customHeight="1" x14ac:dyDescent="0.2">
      <c r="A11" s="31" t="s">
        <v>19</v>
      </c>
      <c r="B11" s="34"/>
      <c r="C11" s="34"/>
      <c r="D11" s="11">
        <v>5</v>
      </c>
      <c r="E11" s="11">
        <v>11</v>
      </c>
      <c r="F11" s="11"/>
      <c r="G11" s="11">
        <f t="shared" si="0"/>
        <v>11</v>
      </c>
      <c r="H11" s="11">
        <f t="shared" ref="H11:H17" si="2">I11+J11</f>
        <v>11</v>
      </c>
      <c r="I11" s="11">
        <v>7</v>
      </c>
      <c r="J11" s="11">
        <v>4</v>
      </c>
      <c r="K11" s="11">
        <f t="shared" si="1"/>
        <v>0</v>
      </c>
      <c r="L11" s="11"/>
      <c r="M11" s="11"/>
      <c r="N11" s="11"/>
      <c r="O11" s="11"/>
      <c r="P11" s="11"/>
      <c r="Q11" s="11"/>
      <c r="R11" s="11">
        <v>50.1</v>
      </c>
      <c r="S11" s="11"/>
      <c r="T11" s="11">
        <v>8</v>
      </c>
      <c r="U11" s="11"/>
      <c r="V11" s="11">
        <v>3</v>
      </c>
      <c r="W11" s="11">
        <v>135</v>
      </c>
    </row>
    <row r="12" spans="1:23" s="8" customFormat="1" ht="32.25" customHeight="1" x14ac:dyDescent="0.2">
      <c r="A12" s="31" t="s">
        <v>3</v>
      </c>
      <c r="B12" s="34"/>
      <c r="C12" s="34"/>
      <c r="D12" s="11">
        <v>5</v>
      </c>
      <c r="E12" s="11">
        <v>11</v>
      </c>
      <c r="F12" s="11">
        <v>4</v>
      </c>
      <c r="G12" s="11">
        <f t="shared" si="0"/>
        <v>15</v>
      </c>
      <c r="H12" s="11">
        <f t="shared" si="2"/>
        <v>4</v>
      </c>
      <c r="I12" s="11">
        <v>2</v>
      </c>
      <c r="J12" s="11">
        <v>2</v>
      </c>
      <c r="K12" s="11">
        <f t="shared" si="1"/>
        <v>11</v>
      </c>
      <c r="L12" s="11">
        <v>3</v>
      </c>
      <c r="M12" s="11">
        <v>8</v>
      </c>
      <c r="N12" s="11"/>
      <c r="O12" s="11"/>
      <c r="P12" s="11"/>
      <c r="Q12" s="11"/>
      <c r="R12" s="11">
        <v>50.5</v>
      </c>
      <c r="S12" s="11"/>
      <c r="T12" s="11">
        <v>4</v>
      </c>
      <c r="U12" s="11"/>
      <c r="V12" s="11">
        <v>11</v>
      </c>
      <c r="W12" s="11">
        <v>117</v>
      </c>
    </row>
    <row r="13" spans="1:23" s="8" customFormat="1" ht="37.5" customHeight="1" x14ac:dyDescent="0.2">
      <c r="A13" s="31" t="s">
        <v>4</v>
      </c>
      <c r="B13" s="34"/>
      <c r="C13" s="34"/>
      <c r="D13" s="11">
        <v>5</v>
      </c>
      <c r="E13" s="11">
        <v>3</v>
      </c>
      <c r="F13" s="11"/>
      <c r="G13" s="11">
        <f t="shared" si="0"/>
        <v>3</v>
      </c>
      <c r="H13" s="11">
        <f t="shared" si="2"/>
        <v>3</v>
      </c>
      <c r="I13" s="11">
        <v>2</v>
      </c>
      <c r="J13" s="11">
        <v>1</v>
      </c>
      <c r="K13" s="11"/>
      <c r="L13" s="11"/>
      <c r="M13" s="11"/>
      <c r="N13" s="11"/>
      <c r="O13" s="11"/>
      <c r="P13" s="11"/>
      <c r="Q13" s="11"/>
      <c r="R13" s="11">
        <v>51.2</v>
      </c>
      <c r="S13" s="11"/>
      <c r="T13" s="11">
        <v>2</v>
      </c>
      <c r="U13" s="11"/>
      <c r="V13" s="11">
        <v>1</v>
      </c>
      <c r="W13" s="11">
        <v>130</v>
      </c>
    </row>
    <row r="14" spans="1:23" s="8" customFormat="1" ht="36.75" customHeight="1" x14ac:dyDescent="0.2">
      <c r="A14" s="31" t="s">
        <v>5</v>
      </c>
      <c r="B14" s="34"/>
      <c r="C14" s="34"/>
      <c r="D14" s="11">
        <v>5</v>
      </c>
      <c r="E14" s="11">
        <v>0</v>
      </c>
      <c r="F14" s="11"/>
      <c r="G14" s="11">
        <f t="shared" si="0"/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8" customFormat="1" ht="34.5" customHeight="1" x14ac:dyDescent="0.2">
      <c r="A15" s="31" t="s">
        <v>6</v>
      </c>
      <c r="B15" s="34"/>
      <c r="C15" s="34"/>
      <c r="D15" s="11">
        <v>5</v>
      </c>
      <c r="E15" s="11">
        <v>13</v>
      </c>
      <c r="F15" s="11">
        <v>4</v>
      </c>
      <c r="G15" s="11">
        <f t="shared" si="0"/>
        <v>17</v>
      </c>
      <c r="H15" s="11">
        <f t="shared" si="2"/>
        <v>5</v>
      </c>
      <c r="I15" s="11">
        <v>3</v>
      </c>
      <c r="J15" s="11">
        <v>2</v>
      </c>
      <c r="K15" s="11">
        <f t="shared" si="1"/>
        <v>12</v>
      </c>
      <c r="L15" s="11">
        <v>4</v>
      </c>
      <c r="M15" s="11">
        <v>8</v>
      </c>
      <c r="N15" s="11"/>
      <c r="O15" s="11"/>
      <c r="P15" s="11"/>
      <c r="Q15" s="11"/>
      <c r="R15" s="11">
        <v>49.9</v>
      </c>
      <c r="S15" s="11"/>
      <c r="T15" s="11">
        <v>6</v>
      </c>
      <c r="U15" s="11"/>
      <c r="V15" s="11">
        <v>11</v>
      </c>
      <c r="W15" s="11">
        <v>125</v>
      </c>
    </row>
    <row r="16" spans="1:23" s="8" customFormat="1" ht="33" customHeight="1" x14ac:dyDescent="0.2">
      <c r="A16" s="31" t="s">
        <v>23</v>
      </c>
      <c r="B16" s="31"/>
      <c r="C16" s="31"/>
      <c r="D16" s="11">
        <v>5</v>
      </c>
      <c r="E16" s="11">
        <v>1</v>
      </c>
      <c r="F16" s="11"/>
      <c r="G16" s="11">
        <f t="shared" si="0"/>
        <v>1</v>
      </c>
      <c r="H16" s="11">
        <f t="shared" si="2"/>
        <v>1</v>
      </c>
      <c r="I16" s="11">
        <v>1</v>
      </c>
      <c r="J16" s="11"/>
      <c r="K16" s="11"/>
      <c r="L16" s="11"/>
      <c r="M16" s="11"/>
      <c r="N16" s="11"/>
      <c r="O16" s="11"/>
      <c r="P16" s="11"/>
      <c r="Q16" s="11"/>
      <c r="R16" s="11">
        <v>51.7</v>
      </c>
      <c r="S16" s="11"/>
      <c r="T16" s="11">
        <v>1</v>
      </c>
      <c r="U16" s="11"/>
      <c r="V16" s="11"/>
      <c r="W16" s="11">
        <v>155</v>
      </c>
    </row>
    <row r="17" spans="1:23" s="8" customFormat="1" ht="33" customHeight="1" x14ac:dyDescent="0.2">
      <c r="A17" s="31" t="s">
        <v>7</v>
      </c>
      <c r="B17" s="34"/>
      <c r="C17" s="34"/>
      <c r="D17" s="11">
        <v>5</v>
      </c>
      <c r="E17" s="11">
        <v>15</v>
      </c>
      <c r="F17" s="11">
        <v>7</v>
      </c>
      <c r="G17" s="11">
        <f t="shared" si="0"/>
        <v>22</v>
      </c>
      <c r="H17" s="11">
        <f t="shared" si="2"/>
        <v>5</v>
      </c>
      <c r="I17" s="11"/>
      <c r="J17" s="11">
        <v>5</v>
      </c>
      <c r="K17" s="11">
        <f t="shared" si="1"/>
        <v>17</v>
      </c>
      <c r="L17" s="11">
        <v>5</v>
      </c>
      <c r="M17" s="11">
        <v>12</v>
      </c>
      <c r="N17" s="11"/>
      <c r="O17" s="11"/>
      <c r="P17" s="11"/>
      <c r="Q17" s="11"/>
      <c r="R17" s="11"/>
      <c r="S17" s="11">
        <v>52.7</v>
      </c>
      <c r="T17" s="11"/>
      <c r="U17" s="11">
        <v>5</v>
      </c>
      <c r="V17" s="11">
        <v>17</v>
      </c>
      <c r="W17" s="11">
        <v>128</v>
      </c>
    </row>
    <row r="18" spans="1:23" s="8" customFormat="1" ht="25.5" x14ac:dyDescent="0.2">
      <c r="A18" s="30" t="s">
        <v>2</v>
      </c>
      <c r="B18" s="30"/>
      <c r="C18" s="30"/>
      <c r="D18" s="9">
        <f>SUM(D8:D17)</f>
        <v>85</v>
      </c>
      <c r="E18" s="9">
        <f t="shared" ref="E18:V18" si="3">SUM(E8:E17)</f>
        <v>96</v>
      </c>
      <c r="F18" s="9">
        <f t="shared" si="3"/>
        <v>15</v>
      </c>
      <c r="G18" s="9">
        <f>E18+F18</f>
        <v>111</v>
      </c>
      <c r="H18" s="11">
        <f t="shared" si="3"/>
        <v>52</v>
      </c>
      <c r="I18" s="11">
        <f t="shared" si="3"/>
        <v>32</v>
      </c>
      <c r="J18" s="11">
        <f t="shared" si="3"/>
        <v>20</v>
      </c>
      <c r="K18" s="11">
        <f t="shared" si="3"/>
        <v>50</v>
      </c>
      <c r="L18" s="11">
        <f t="shared" si="3"/>
        <v>15</v>
      </c>
      <c r="M18" s="11">
        <f t="shared" si="3"/>
        <v>35</v>
      </c>
      <c r="N18" s="11">
        <f t="shared" si="3"/>
        <v>0</v>
      </c>
      <c r="O18" s="11">
        <f t="shared" si="3"/>
        <v>9</v>
      </c>
      <c r="P18" s="11">
        <f t="shared" si="3"/>
        <v>0</v>
      </c>
      <c r="Q18" s="11">
        <f t="shared" si="3"/>
        <v>9</v>
      </c>
      <c r="R18" s="11">
        <v>52.4</v>
      </c>
      <c r="S18" s="11">
        <f t="shared" si="3"/>
        <v>52.7</v>
      </c>
      <c r="T18" s="12">
        <f t="shared" si="3"/>
        <v>40</v>
      </c>
      <c r="U18" s="12">
        <f t="shared" si="3"/>
        <v>5</v>
      </c>
      <c r="V18" s="12">
        <f t="shared" si="3"/>
        <v>66</v>
      </c>
      <c r="W18" s="6">
        <v>110</v>
      </c>
    </row>
    <row r="19" spans="1:23" s="8" customFormat="1" ht="25.5" x14ac:dyDescent="0.2">
      <c r="A19" s="22" t="s">
        <v>31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6"/>
    </row>
    <row r="20" spans="1:23" s="8" customFormat="1" ht="33.75" customHeight="1" x14ac:dyDescent="0.2">
      <c r="A20" s="35" t="s">
        <v>51</v>
      </c>
      <c r="B20" s="34"/>
      <c r="C20" s="34"/>
      <c r="D20" s="11">
        <v>10</v>
      </c>
      <c r="E20" s="11">
        <v>7</v>
      </c>
      <c r="F20" s="11">
        <v>1</v>
      </c>
      <c r="G20" s="11">
        <f>E20+F20</f>
        <v>8</v>
      </c>
      <c r="H20" s="11">
        <f>I20+J20</f>
        <v>3</v>
      </c>
      <c r="I20" s="11">
        <v>3</v>
      </c>
      <c r="J20" s="11"/>
      <c r="K20" s="11">
        <f>L20+M20</f>
        <v>3</v>
      </c>
      <c r="L20" s="11">
        <v>1</v>
      </c>
      <c r="M20" s="11">
        <v>2</v>
      </c>
      <c r="N20" s="11"/>
      <c r="O20" s="11">
        <f>P20+Q20</f>
        <v>2</v>
      </c>
      <c r="P20" s="11"/>
      <c r="Q20" s="11">
        <v>2</v>
      </c>
      <c r="R20" s="12">
        <v>58.9</v>
      </c>
      <c r="S20" s="12"/>
      <c r="T20" s="11">
        <v>3</v>
      </c>
      <c r="U20" s="12"/>
      <c r="V20" s="11">
        <v>5</v>
      </c>
      <c r="W20" s="6">
        <v>161</v>
      </c>
    </row>
    <row r="21" spans="1:23" s="8" customFormat="1" ht="25.5" x14ac:dyDescent="0.2">
      <c r="A21" s="22" t="s">
        <v>13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6"/>
    </row>
    <row r="22" spans="1:23" s="8" customFormat="1" ht="36" customHeight="1" x14ac:dyDescent="0.2">
      <c r="A22" s="31" t="s">
        <v>8</v>
      </c>
      <c r="B22" s="34"/>
      <c r="C22" s="34"/>
      <c r="D22" s="11">
        <v>30</v>
      </c>
      <c r="E22" s="11">
        <v>18</v>
      </c>
      <c r="F22" s="11">
        <v>2</v>
      </c>
      <c r="G22" s="11">
        <f>E22+F22</f>
        <v>20</v>
      </c>
      <c r="H22" s="11">
        <f>I22+J22</f>
        <v>12</v>
      </c>
      <c r="I22" s="11">
        <v>10</v>
      </c>
      <c r="J22" s="11">
        <v>2</v>
      </c>
      <c r="K22" s="11">
        <f>L22+M22</f>
        <v>8</v>
      </c>
      <c r="L22" s="11">
        <v>3</v>
      </c>
      <c r="M22" s="11">
        <v>5</v>
      </c>
      <c r="N22" s="11"/>
      <c r="O22" s="11"/>
      <c r="P22" s="11"/>
      <c r="Q22" s="11"/>
      <c r="R22" s="12">
        <v>51.7</v>
      </c>
      <c r="S22" s="12"/>
      <c r="T22" s="11">
        <v>13</v>
      </c>
      <c r="U22" s="12"/>
      <c r="V22" s="11">
        <v>7</v>
      </c>
      <c r="W22" s="6">
        <v>126</v>
      </c>
    </row>
    <row r="23" spans="1:23" s="8" customFormat="1" ht="25.5" x14ac:dyDescent="0.2">
      <c r="A23" s="22" t="s">
        <v>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6"/>
    </row>
    <row r="24" spans="1:23" s="8" customFormat="1" ht="52.5" customHeight="1" x14ac:dyDescent="0.2">
      <c r="A24" s="31" t="s">
        <v>11</v>
      </c>
      <c r="B24" s="34"/>
      <c r="C24" s="34"/>
      <c r="D24" s="11">
        <v>20</v>
      </c>
      <c r="E24" s="11">
        <v>9</v>
      </c>
      <c r="F24" s="11"/>
      <c r="G24" s="11">
        <f>E24+F24</f>
        <v>9</v>
      </c>
      <c r="H24" s="11">
        <f>I24+J24</f>
        <v>7</v>
      </c>
      <c r="I24" s="11">
        <v>6</v>
      </c>
      <c r="J24" s="11">
        <v>1</v>
      </c>
      <c r="K24" s="11">
        <f>L24+M24</f>
        <v>2</v>
      </c>
      <c r="L24" s="11">
        <v>1</v>
      </c>
      <c r="M24" s="11">
        <v>1</v>
      </c>
      <c r="N24" s="12"/>
      <c r="O24" s="12"/>
      <c r="P24" s="12"/>
      <c r="Q24" s="12"/>
      <c r="R24" s="12">
        <v>51.7</v>
      </c>
      <c r="S24" s="12"/>
      <c r="T24" s="11">
        <v>7</v>
      </c>
      <c r="U24" s="12"/>
      <c r="V24" s="11">
        <v>2</v>
      </c>
      <c r="W24" s="6">
        <v>123</v>
      </c>
    </row>
    <row r="25" spans="1:23" s="8" customFormat="1" ht="47.25" customHeight="1" x14ac:dyDescent="0.2">
      <c r="A25" s="31" t="s">
        <v>9</v>
      </c>
      <c r="B25" s="34"/>
      <c r="C25" s="34"/>
      <c r="D25" s="11">
        <v>20</v>
      </c>
      <c r="E25" s="11">
        <v>3</v>
      </c>
      <c r="F25" s="11">
        <v>1</v>
      </c>
      <c r="G25" s="11">
        <f t="shared" ref="G25:G27" si="4">E25+F25</f>
        <v>4</v>
      </c>
      <c r="H25" s="11">
        <f>I25+J25</f>
        <v>3</v>
      </c>
      <c r="I25" s="11">
        <v>2</v>
      </c>
      <c r="J25" s="11">
        <v>1</v>
      </c>
      <c r="K25" s="11">
        <f t="shared" ref="K25:K26" si="5">L25+M25</f>
        <v>1</v>
      </c>
      <c r="L25" s="11">
        <v>1</v>
      </c>
      <c r="M25" s="12"/>
      <c r="N25" s="12"/>
      <c r="O25" s="12"/>
      <c r="P25" s="12"/>
      <c r="Q25" s="12"/>
      <c r="R25" s="12">
        <v>57.8</v>
      </c>
      <c r="S25" s="12"/>
      <c r="T25" s="11">
        <v>3</v>
      </c>
      <c r="U25" s="12"/>
      <c r="V25" s="11">
        <v>1</v>
      </c>
      <c r="W25" s="6">
        <v>155</v>
      </c>
    </row>
    <row r="26" spans="1:23" s="8" customFormat="1" ht="54.75" customHeight="1" x14ac:dyDescent="0.2">
      <c r="A26" s="31" t="s">
        <v>50</v>
      </c>
      <c r="B26" s="34"/>
      <c r="C26" s="34"/>
      <c r="D26" s="11">
        <v>20</v>
      </c>
      <c r="E26" s="11">
        <v>9</v>
      </c>
      <c r="F26" s="11">
        <v>1</v>
      </c>
      <c r="G26" s="11">
        <f t="shared" si="4"/>
        <v>10</v>
      </c>
      <c r="H26" s="11">
        <f>I26+J26</f>
        <v>5</v>
      </c>
      <c r="I26" s="11">
        <v>5</v>
      </c>
      <c r="J26" s="11"/>
      <c r="K26" s="11">
        <f t="shared" si="5"/>
        <v>5</v>
      </c>
      <c r="L26" s="11">
        <v>3</v>
      </c>
      <c r="M26" s="11">
        <v>2</v>
      </c>
      <c r="N26" s="12"/>
      <c r="O26" s="12"/>
      <c r="P26" s="12"/>
      <c r="Q26" s="12"/>
      <c r="R26" s="12">
        <v>51.7</v>
      </c>
      <c r="S26" s="12"/>
      <c r="T26" s="11">
        <v>5</v>
      </c>
      <c r="U26" s="12"/>
      <c r="V26" s="11">
        <v>5</v>
      </c>
      <c r="W26" s="6">
        <v>134</v>
      </c>
    </row>
    <row r="27" spans="1:23" s="8" customFormat="1" ht="25.5" x14ac:dyDescent="0.2">
      <c r="A27" s="30" t="s">
        <v>2</v>
      </c>
      <c r="B27" s="30"/>
      <c r="C27" s="30"/>
      <c r="D27" s="11">
        <f>SUM(D24:D26)</f>
        <v>60</v>
      </c>
      <c r="E27" s="11">
        <f>SUM(E24:E26)</f>
        <v>21</v>
      </c>
      <c r="F27" s="11">
        <f t="shared" ref="F27:M27" si="6">SUM(F24:F26)</f>
        <v>2</v>
      </c>
      <c r="G27" s="11">
        <f t="shared" si="4"/>
        <v>23</v>
      </c>
      <c r="H27" s="11">
        <f t="shared" si="6"/>
        <v>15</v>
      </c>
      <c r="I27" s="12">
        <f t="shared" si="6"/>
        <v>13</v>
      </c>
      <c r="J27" s="11">
        <f t="shared" si="6"/>
        <v>2</v>
      </c>
      <c r="K27" s="11">
        <f t="shared" si="6"/>
        <v>8</v>
      </c>
      <c r="L27" s="11">
        <f t="shared" si="6"/>
        <v>5</v>
      </c>
      <c r="M27" s="11">
        <f t="shared" si="6"/>
        <v>3</v>
      </c>
      <c r="N27" s="12"/>
      <c r="O27" s="12"/>
      <c r="P27" s="12"/>
      <c r="Q27" s="12"/>
      <c r="R27" s="12">
        <v>52.9</v>
      </c>
      <c r="S27" s="12"/>
      <c r="T27" s="11">
        <f>SUM(T24:T26)</f>
        <v>15</v>
      </c>
      <c r="U27" s="12"/>
      <c r="V27" s="11">
        <f t="shared" ref="V27" si="7">SUM(V24:V26)</f>
        <v>8</v>
      </c>
      <c r="W27" s="6">
        <v>123</v>
      </c>
    </row>
    <row r="28" spans="1:23" s="8" customFormat="1" ht="25.5" x14ac:dyDescent="0.2">
      <c r="A28" s="22" t="s">
        <v>60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6"/>
    </row>
    <row r="29" spans="1:23" s="8" customFormat="1" ht="30.75" customHeight="1" x14ac:dyDescent="0.2">
      <c r="A29" s="31" t="s">
        <v>61</v>
      </c>
      <c r="B29" s="34"/>
      <c r="C29" s="34"/>
      <c r="D29" s="11">
        <v>25</v>
      </c>
      <c r="E29" s="11">
        <v>10</v>
      </c>
      <c r="F29" s="11">
        <v>2</v>
      </c>
      <c r="G29" s="11">
        <f>E29+F29</f>
        <v>12</v>
      </c>
      <c r="H29" s="11">
        <f>I29+J29</f>
        <v>5</v>
      </c>
      <c r="I29" s="11">
        <v>2</v>
      </c>
      <c r="J29" s="11">
        <v>3</v>
      </c>
      <c r="K29" s="11">
        <f>L29+M29</f>
        <v>7</v>
      </c>
      <c r="L29" s="11">
        <v>1</v>
      </c>
      <c r="M29" s="11">
        <v>6</v>
      </c>
      <c r="N29" s="11"/>
      <c r="O29" s="11"/>
      <c r="P29" s="12"/>
      <c r="Q29" s="12"/>
      <c r="R29" s="12">
        <v>56.1</v>
      </c>
      <c r="S29" s="12"/>
      <c r="T29" s="11">
        <v>5</v>
      </c>
      <c r="U29" s="12"/>
      <c r="V29" s="11">
        <v>7</v>
      </c>
      <c r="W29" s="6">
        <v>142</v>
      </c>
    </row>
    <row r="30" spans="1:23" s="8" customFormat="1" ht="25.5" x14ac:dyDescent="0.2">
      <c r="A30" s="22" t="s">
        <v>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6"/>
    </row>
    <row r="31" spans="1:23" s="8" customFormat="1" ht="27" customHeight="1" x14ac:dyDescent="0.2">
      <c r="A31" s="31" t="s">
        <v>0</v>
      </c>
      <c r="B31" s="31"/>
      <c r="C31" s="31"/>
      <c r="D31" s="11">
        <v>2</v>
      </c>
      <c r="E31" s="11">
        <v>5</v>
      </c>
      <c r="F31" s="11">
        <v>1</v>
      </c>
      <c r="G31" s="11">
        <f>E31+F31</f>
        <v>6</v>
      </c>
      <c r="H31" s="11">
        <f>I31+J31</f>
        <v>5</v>
      </c>
      <c r="I31" s="11">
        <v>4</v>
      </c>
      <c r="J31" s="11">
        <v>1</v>
      </c>
      <c r="K31" s="11">
        <f>L31+M31</f>
        <v>1</v>
      </c>
      <c r="L31" s="11"/>
      <c r="M31" s="11">
        <v>1</v>
      </c>
      <c r="N31" s="11"/>
      <c r="O31" s="11"/>
      <c r="P31" s="11"/>
      <c r="Q31" s="11"/>
      <c r="R31" s="12">
        <v>51.7</v>
      </c>
      <c r="S31" s="12"/>
      <c r="T31" s="11">
        <v>5</v>
      </c>
      <c r="U31" s="12"/>
      <c r="V31" s="11">
        <v>1</v>
      </c>
      <c r="W31" s="6">
        <v>148</v>
      </c>
    </row>
    <row r="32" spans="1:23" s="8" customFormat="1" ht="35.25" customHeight="1" x14ac:dyDescent="0.2">
      <c r="A32" s="22" t="s">
        <v>10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6"/>
    </row>
    <row r="33" spans="1:23" s="8" customFormat="1" ht="37.5" customHeight="1" x14ac:dyDescent="0.2">
      <c r="A33" s="31" t="s">
        <v>16</v>
      </c>
      <c r="B33" s="34"/>
      <c r="C33" s="34"/>
      <c r="D33" s="11">
        <v>30</v>
      </c>
      <c r="E33" s="11">
        <v>23</v>
      </c>
      <c r="F33" s="11">
        <v>7</v>
      </c>
      <c r="G33" s="11">
        <f>E33+F33</f>
        <v>30</v>
      </c>
      <c r="H33" s="11">
        <f>I33+J33</f>
        <v>14</v>
      </c>
      <c r="I33" s="11">
        <v>7</v>
      </c>
      <c r="J33" s="11">
        <v>7</v>
      </c>
      <c r="K33" s="11">
        <f>L33+M33</f>
        <v>14</v>
      </c>
      <c r="L33" s="11">
        <v>7</v>
      </c>
      <c r="M33" s="11">
        <v>7</v>
      </c>
      <c r="N33" s="11"/>
      <c r="O33" s="11">
        <f>P33+Q33</f>
        <v>2</v>
      </c>
      <c r="P33" s="11"/>
      <c r="Q33" s="11">
        <v>2</v>
      </c>
      <c r="R33" s="12">
        <v>49.9</v>
      </c>
      <c r="S33" s="12"/>
      <c r="T33" s="11">
        <v>14</v>
      </c>
      <c r="U33" s="12"/>
      <c r="V33" s="11">
        <v>16</v>
      </c>
      <c r="W33" s="6">
        <v>120</v>
      </c>
    </row>
    <row r="34" spans="1:23" s="8" customFormat="1" ht="25.5" x14ac:dyDescent="0.2">
      <c r="A34" s="22" t="s">
        <v>26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6"/>
    </row>
    <row r="35" spans="1:23" s="8" customFormat="1" ht="30.75" customHeight="1" x14ac:dyDescent="0.2">
      <c r="A35" s="31" t="s">
        <v>26</v>
      </c>
      <c r="B35" s="34"/>
      <c r="C35" s="34"/>
      <c r="D35" s="11">
        <v>150</v>
      </c>
      <c r="E35" s="11">
        <v>127</v>
      </c>
      <c r="F35" s="11">
        <v>7</v>
      </c>
      <c r="G35" s="11">
        <f>E35+F35</f>
        <v>134</v>
      </c>
      <c r="H35" s="11">
        <f>I35+J35</f>
        <v>45</v>
      </c>
      <c r="I35" s="11">
        <v>21</v>
      </c>
      <c r="J35" s="11">
        <v>24</v>
      </c>
      <c r="K35" s="11">
        <f>L35+M35</f>
        <v>83</v>
      </c>
      <c r="L35" s="11">
        <v>43</v>
      </c>
      <c r="M35" s="11">
        <v>40</v>
      </c>
      <c r="N35" s="11"/>
      <c r="O35" s="11">
        <f>P35+Q35</f>
        <v>6</v>
      </c>
      <c r="P35" s="11">
        <v>2</v>
      </c>
      <c r="Q35" s="11">
        <v>4</v>
      </c>
      <c r="R35" s="12">
        <v>58.1</v>
      </c>
      <c r="S35" s="12"/>
      <c r="T35" s="11">
        <v>52</v>
      </c>
      <c r="U35" s="12"/>
      <c r="V35" s="11">
        <v>82</v>
      </c>
      <c r="W35" s="6">
        <v>130</v>
      </c>
    </row>
    <row r="36" spans="1:23" s="8" customFormat="1" ht="25.5" x14ac:dyDescent="0.2">
      <c r="A36" s="22" t="s">
        <v>12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6"/>
    </row>
    <row r="37" spans="1:23" s="8" customFormat="1" ht="31.5" customHeight="1" x14ac:dyDescent="0.2">
      <c r="A37" s="31" t="s">
        <v>12</v>
      </c>
      <c r="B37" s="34"/>
      <c r="C37" s="34"/>
      <c r="D37" s="11">
        <v>20</v>
      </c>
      <c r="E37" s="11">
        <v>3</v>
      </c>
      <c r="F37" s="11"/>
      <c r="G37" s="11">
        <f>E37+F37</f>
        <v>3</v>
      </c>
      <c r="H37" s="11"/>
      <c r="I37" s="11"/>
      <c r="J37" s="11"/>
      <c r="K37" s="11">
        <v>1</v>
      </c>
      <c r="L37" s="11">
        <v>1</v>
      </c>
      <c r="M37" s="11"/>
      <c r="N37" s="11"/>
      <c r="O37" s="11">
        <v>2</v>
      </c>
      <c r="P37" s="11"/>
      <c r="Q37" s="11">
        <v>2</v>
      </c>
      <c r="R37" s="12"/>
      <c r="S37" s="12"/>
      <c r="T37" s="12"/>
      <c r="U37" s="12"/>
      <c r="V37" s="11">
        <v>3</v>
      </c>
      <c r="W37" s="6">
        <v>153</v>
      </c>
    </row>
    <row r="38" spans="1:23" s="8" customFormat="1" ht="25.5" x14ac:dyDescent="0.2">
      <c r="A38" s="22" t="s">
        <v>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6"/>
    </row>
    <row r="39" spans="1:23" s="8" customFormat="1" ht="33" customHeight="1" x14ac:dyDescent="0.2">
      <c r="A39" s="31" t="s">
        <v>1</v>
      </c>
      <c r="B39" s="31"/>
      <c r="C39" s="31"/>
      <c r="D39" s="11">
        <v>60</v>
      </c>
      <c r="E39" s="11">
        <v>21</v>
      </c>
      <c r="F39" s="11">
        <v>4</v>
      </c>
      <c r="G39" s="11">
        <f>E39+F39</f>
        <v>25</v>
      </c>
      <c r="H39" s="11">
        <f>I39+J39</f>
        <v>10</v>
      </c>
      <c r="I39" s="11">
        <v>1</v>
      </c>
      <c r="J39" s="11">
        <v>9</v>
      </c>
      <c r="K39" s="11">
        <f>L39+M39</f>
        <v>13</v>
      </c>
      <c r="L39" s="11">
        <v>4</v>
      </c>
      <c r="M39" s="11">
        <v>9</v>
      </c>
      <c r="N39" s="11">
        <v>1</v>
      </c>
      <c r="O39" s="11">
        <f>P39+Q39</f>
        <v>1</v>
      </c>
      <c r="P39" s="11"/>
      <c r="Q39" s="11">
        <v>1</v>
      </c>
      <c r="R39" s="12">
        <v>54.1</v>
      </c>
      <c r="S39" s="12"/>
      <c r="T39" s="11">
        <v>10</v>
      </c>
      <c r="U39" s="12"/>
      <c r="V39" s="11">
        <v>15</v>
      </c>
      <c r="W39" s="6">
        <v>128</v>
      </c>
    </row>
    <row r="40" spans="1:23" s="8" customFormat="1" ht="25.5" x14ac:dyDescent="0.2">
      <c r="A40" s="22" t="s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6"/>
    </row>
    <row r="41" spans="1:23" s="8" customFormat="1" ht="32.25" customHeight="1" x14ac:dyDescent="0.2">
      <c r="A41" s="31" t="s">
        <v>27</v>
      </c>
      <c r="B41" s="31"/>
      <c r="C41" s="31"/>
      <c r="D41" s="11">
        <v>25</v>
      </c>
      <c r="E41" s="11">
        <v>4</v>
      </c>
      <c r="F41" s="11"/>
      <c r="G41" s="11">
        <f>E41+F41</f>
        <v>4</v>
      </c>
      <c r="H41" s="11">
        <f>I41+J41</f>
        <v>1</v>
      </c>
      <c r="I41" s="11">
        <v>1</v>
      </c>
      <c r="J41" s="11"/>
      <c r="K41" s="11">
        <f>L41+M41</f>
        <v>3</v>
      </c>
      <c r="L41" s="11">
        <v>1</v>
      </c>
      <c r="M41" s="11">
        <v>2</v>
      </c>
      <c r="N41" s="11"/>
      <c r="O41" s="11"/>
      <c r="P41" s="11"/>
      <c r="Q41" s="11"/>
      <c r="R41" s="12">
        <v>57.7</v>
      </c>
      <c r="S41" s="12"/>
      <c r="T41" s="11">
        <v>1</v>
      </c>
      <c r="U41" s="12"/>
      <c r="V41" s="11">
        <v>3</v>
      </c>
      <c r="W41" s="6">
        <v>152</v>
      </c>
    </row>
    <row r="42" spans="1:23" s="8" customFormat="1" ht="25.5" x14ac:dyDescent="0.2">
      <c r="A42" s="22" t="s">
        <v>28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6"/>
    </row>
    <row r="43" spans="1:23" s="8" customFormat="1" ht="30.75" customHeight="1" x14ac:dyDescent="0.2">
      <c r="A43" s="31" t="s">
        <v>28</v>
      </c>
      <c r="B43" s="31"/>
      <c r="C43" s="31"/>
      <c r="D43" s="12">
        <v>25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6"/>
    </row>
    <row r="44" spans="1:23" s="8" customFormat="1" ht="25.5" x14ac:dyDescent="0.2">
      <c r="A44" s="22" t="s">
        <v>29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6"/>
    </row>
    <row r="45" spans="1:23" s="8" customFormat="1" ht="54.75" customHeight="1" x14ac:dyDescent="0.2">
      <c r="A45" s="31" t="s">
        <v>65</v>
      </c>
      <c r="B45" s="31"/>
      <c r="C45" s="31"/>
      <c r="D45" s="11">
        <v>20</v>
      </c>
      <c r="E45" s="11">
        <v>7</v>
      </c>
      <c r="F45" s="11">
        <v>3</v>
      </c>
      <c r="G45" s="11">
        <f>E45+F45</f>
        <v>10</v>
      </c>
      <c r="H45" s="11"/>
      <c r="I45" s="11"/>
      <c r="J45" s="11"/>
      <c r="K45" s="11">
        <f>L45+M45</f>
        <v>8</v>
      </c>
      <c r="L45" s="11">
        <v>5</v>
      </c>
      <c r="M45" s="11">
        <v>3</v>
      </c>
      <c r="N45" s="11"/>
      <c r="O45" s="11">
        <f>P45+Q45</f>
        <v>2</v>
      </c>
      <c r="P45" s="11">
        <v>1</v>
      </c>
      <c r="Q45" s="11">
        <v>1</v>
      </c>
      <c r="R45" s="12"/>
      <c r="S45" s="12"/>
      <c r="T45" s="12"/>
      <c r="U45" s="12"/>
      <c r="V45" s="11">
        <v>10</v>
      </c>
      <c r="W45" s="6">
        <v>152</v>
      </c>
    </row>
    <row r="46" spans="1:23" s="8" customFormat="1" ht="25.5" x14ac:dyDescent="0.2">
      <c r="A46" s="30" t="s">
        <v>2</v>
      </c>
      <c r="B46" s="30"/>
      <c r="C46" s="30"/>
      <c r="D46" s="11">
        <f t="shared" ref="D46:Q46" si="8">D18+D20+D22+D27+D29+D31+D33+D35+D37+D39+D41+D45</f>
        <v>517</v>
      </c>
      <c r="E46" s="11">
        <f t="shared" si="8"/>
        <v>342</v>
      </c>
      <c r="F46" s="11">
        <f t="shared" si="8"/>
        <v>44</v>
      </c>
      <c r="G46" s="11">
        <f t="shared" si="8"/>
        <v>386</v>
      </c>
      <c r="H46" s="11">
        <f t="shared" si="8"/>
        <v>162</v>
      </c>
      <c r="I46" s="11">
        <f t="shared" si="8"/>
        <v>94</v>
      </c>
      <c r="J46" s="11">
        <f t="shared" si="8"/>
        <v>68</v>
      </c>
      <c r="K46" s="11">
        <f t="shared" si="8"/>
        <v>199</v>
      </c>
      <c r="L46" s="11">
        <f t="shared" si="8"/>
        <v>86</v>
      </c>
      <c r="M46" s="11">
        <f t="shared" si="8"/>
        <v>113</v>
      </c>
      <c r="N46" s="11">
        <f t="shared" si="8"/>
        <v>1</v>
      </c>
      <c r="O46" s="11">
        <f t="shared" si="8"/>
        <v>24</v>
      </c>
      <c r="P46" s="11">
        <f t="shared" si="8"/>
        <v>3</v>
      </c>
      <c r="Q46" s="11">
        <f t="shared" si="8"/>
        <v>21</v>
      </c>
      <c r="R46" s="12">
        <f t="shared" ref="R46:V46" si="9">R18+R20+R22+R27+R31+R33+R35+R37+R45+R43+R41+R39+R29</f>
        <v>543.5</v>
      </c>
      <c r="S46" s="12">
        <f t="shared" si="9"/>
        <v>52.7</v>
      </c>
      <c r="T46" s="11">
        <f t="shared" si="9"/>
        <v>158</v>
      </c>
      <c r="U46" s="11">
        <f t="shared" si="9"/>
        <v>5</v>
      </c>
      <c r="V46" s="11">
        <f t="shared" si="9"/>
        <v>223</v>
      </c>
      <c r="W46" s="6"/>
    </row>
    <row r="47" spans="1:23" s="8" customForma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6"/>
    </row>
    <row r="48" spans="1:23" s="2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2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2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2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2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2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2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2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2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2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2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2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2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2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2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2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2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2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2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2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2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2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2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2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2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2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2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2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2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2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2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2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2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2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2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2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2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2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2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2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2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2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2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s="2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s="2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2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s="2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2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2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s="2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s="2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s="2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s="2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2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2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s="2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s="2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s="2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2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s="2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s="2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2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2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2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2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2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2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2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2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2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2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2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2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2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2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2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2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2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2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2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2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2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2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2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2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2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2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2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2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2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2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2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2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2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s="2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s="2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s="2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2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2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2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2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s="2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s="2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s="2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s="2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s="2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s="2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s="2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2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s="2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s="2" customForma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s="2" customForma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s="2" customForma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s="2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s="2" customForma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s="2" customForma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s="2" customForma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s="2" customForma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s="2" customForma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s="2" customForma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s="2" customForma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s="2" customForma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s="2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s="2" customForma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s="2" customForma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s="2" customForma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s="2" customForma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s="2" customForma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s="2" customForma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s="2" customForma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s="2" customForma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s="2" customForma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s="2" customForma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s="2" customForma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s="2" customForma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s="2" customForma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s="2" customForma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s="2" customForma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s="2" customForma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s="2" customForma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s="2" customForma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s="2" customForma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s="2" customForma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s="2" customForma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s="2" customForma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s="2" customForma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s="2" customForma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s="2" customForma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s="2" customForma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s="2" customForma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s="2" customForma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s="2" customForma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2" customForma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2" customForma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2" customForma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2" customForma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s="2" customForma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s="2" customForma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s="2" customForma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s="2" customForma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2" customForma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s="2" customForma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s="2" customForma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s="2" customForma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s="2" customForma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s="2" customForma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2" customForma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s="2" customForma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s="2" customForma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s="2" customForma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s="2" customForma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s="2" customForma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s="2" customForma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s="2" customForma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s="2" customForma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s="2" customForma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s="2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2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s="2" customForma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s="2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s="2" customForma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s="2" customForma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s="2" customForma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s="2" customForma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s="2" customForma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s="2" customForma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s="2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</sheetData>
  <mergeCells count="70">
    <mergeCell ref="A44:V44"/>
    <mergeCell ref="A45:C45"/>
    <mergeCell ref="A46:C46"/>
    <mergeCell ref="D2:D4"/>
    <mergeCell ref="R2:V2"/>
    <mergeCell ref="A37:C37"/>
    <mergeCell ref="A38:V38"/>
    <mergeCell ref="A39:C39"/>
    <mergeCell ref="A40:V40"/>
    <mergeCell ref="A41:C41"/>
    <mergeCell ref="A42:V42"/>
    <mergeCell ref="A31:C31"/>
    <mergeCell ref="A32:V32"/>
    <mergeCell ref="A33:C33"/>
    <mergeCell ref="A34:V34"/>
    <mergeCell ref="E2:G4"/>
    <mergeCell ref="A43:C43"/>
    <mergeCell ref="A35:C35"/>
    <mergeCell ref="A36:V36"/>
    <mergeCell ref="A23:V23"/>
    <mergeCell ref="A24:C24"/>
    <mergeCell ref="A25:C25"/>
    <mergeCell ref="A26:C26"/>
    <mergeCell ref="A27:C27"/>
    <mergeCell ref="A30:V30"/>
    <mergeCell ref="A28:V28"/>
    <mergeCell ref="A29:C29"/>
    <mergeCell ref="L4:L6"/>
    <mergeCell ref="M4:M6"/>
    <mergeCell ref="A22:C22"/>
    <mergeCell ref="A11:C11"/>
    <mergeCell ref="A12:C12"/>
    <mergeCell ref="A13:C13"/>
    <mergeCell ref="A21:V21"/>
    <mergeCell ref="K4:K6"/>
    <mergeCell ref="A7:V7"/>
    <mergeCell ref="A9:C9"/>
    <mergeCell ref="A8:C8"/>
    <mergeCell ref="A14:C14"/>
    <mergeCell ref="A19:V19"/>
    <mergeCell ref="A20:C20"/>
    <mergeCell ref="A16:C16"/>
    <mergeCell ref="A17:C17"/>
    <mergeCell ref="G5:G6"/>
    <mergeCell ref="D5:D6"/>
    <mergeCell ref="E5:E6"/>
    <mergeCell ref="A15:C15"/>
    <mergeCell ref="A18:C18"/>
    <mergeCell ref="A10:C10"/>
    <mergeCell ref="R3:V3"/>
    <mergeCell ref="A1:W1"/>
    <mergeCell ref="A2:C6"/>
    <mergeCell ref="H2:Q2"/>
    <mergeCell ref="P4:P6"/>
    <mergeCell ref="Q4:Q6"/>
    <mergeCell ref="O4:O6"/>
    <mergeCell ref="O3:Q3"/>
    <mergeCell ref="F5:F6"/>
    <mergeCell ref="H3:J3"/>
    <mergeCell ref="K3:M3"/>
    <mergeCell ref="H4:H6"/>
    <mergeCell ref="I4:I6"/>
    <mergeCell ref="J4:J6"/>
    <mergeCell ref="W2:W6"/>
    <mergeCell ref="N3:N6"/>
    <mergeCell ref="T4:T6"/>
    <mergeCell ref="U4:U6"/>
    <mergeCell ref="V4:V6"/>
    <mergeCell ref="R4:R6"/>
    <mergeCell ref="S4:S6"/>
  </mergeCells>
  <pageMargins left="0.7" right="0.7" top="0.75" bottom="0.75" header="0.3" footer="0.3"/>
  <pageSetup paperSize="9" scale="2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ЗАОЧКА бюджет</vt:lpstr>
      <vt:lpstr>заочка внебюджет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Алеев Фарид Талгатович</cp:lastModifiedBy>
  <cp:lastPrinted>2016-10-04T05:44:46Z</cp:lastPrinted>
  <dcterms:created xsi:type="dcterms:W3CDTF">2010-06-04T06:42:46Z</dcterms:created>
  <dcterms:modified xsi:type="dcterms:W3CDTF">2016-10-04T11:40:51Z</dcterms:modified>
</cp:coreProperties>
</file>